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3.xml" ContentType="application/vnd.openxmlformats-officedocument.spreadsheetml.worksheet+xml"/>
  <Override PartName="/xl/drawings/drawing2.xml" ContentType="application/vnd.openxmlformats-officedocument.drawing+xml"/>
  <Override PartName="/xl/drawings/charts/chart2.xml" ContentType="application/vnd.openxmlformats-officedocument.drawingml.chart+xml"/>
  <Override PartName="/xl/worksheets/sheet4.xml" ContentType="application/vnd.openxmlformats-officedocument.spreadsheetml.worksheet+xml"/>
  <Override PartName="/xl/drawings/drawing3.xml" ContentType="application/vnd.openxmlformats-officedocument.drawing+xml"/>
  <Override PartName="/xl/drawings/charts/chart3.xml" ContentType="application/vnd.openxmlformats-officedocument.drawingml.chart+xml"/>
  <Override PartName="/xl/worksheets/sheet5.xml" ContentType="application/vnd.openxmlformats-officedocument.spreadsheetml.worksheet+xml"/>
  <Override PartName="/xl/comments2.xml" ContentType="application/vnd.openxmlformats-officedocument.spreadsheetml.comments+xml"/>
  <Override PartName="/xl/threadedcomments/threadedcomment2.xml" ContentType="application/vnd.ms-excel.threadedcomments+xml"/>
  <Override PartName="/xl/worksheets/sheet6.xml" ContentType="application/vnd.openxmlformats-officedocument.spreadsheetml.worksheet+xml"/>
  <Override PartName="/xl/worksheets/sheet7.xml" ContentType="application/vnd.openxmlformats-officedocument.spreadsheetml.worksheet+xml"/>
  <Override PartName="/xl/comments3.xml" ContentType="application/vnd.openxmlformats-officedocument.spreadsheetml.comments+xml"/>
  <Override PartName="/xl/threadedcomments/threadedcomment3.xml" ContentType="application/vnd.ms-excel.threadedcomment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4.xml" ContentType="application/vnd.openxmlformats-officedocument.drawing+xml"/>
  <Override PartName="/xl/drawings/charts/chart4.xml" ContentType="application/vnd.openxmlformats-officedocument.drawingml.chart+xml"/>
  <Override PartName="/xl/worksheets/sheet11.xml" ContentType="application/vnd.openxmlformats-officedocument.spreadsheetml.worksheet+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ab07ba013bbf4dc0" /></Relationships>
</file>

<file path=xl/workbook.xml><?xml version="1.0" encoding="utf-8"?>
<x:workbook xmlns:x="http://schemas.openxmlformats.org/spreadsheetml/2006/main">
  <x:sheets>
    <x:sheet xmlns:r="http://schemas.openxmlformats.org/officeDocument/2006/relationships" name="Investor Summary" sheetId="1" r:id="Rf7cc04eb4afe4f0e"/>
    <x:sheet xmlns:r="http://schemas.openxmlformats.org/officeDocument/2006/relationships" name="Deal Structure" sheetId="2" r:id="Rc459a81683d2416f"/>
    <x:sheet xmlns:r="http://schemas.openxmlformats.org/officeDocument/2006/relationships" name="Cap Table &amp; Returns" sheetId="3" r:id="R3dbfcc61643146a8"/>
    <x:sheet xmlns:r="http://schemas.openxmlformats.org/officeDocument/2006/relationships" name="Use of Funds" sheetId="4" r:id="R135a9892603d4407"/>
    <x:sheet xmlns:r="http://schemas.openxmlformats.org/officeDocument/2006/relationships" name="Milestones &amp; KPIs" sheetId="5" r:id="R0afb9e3648814c3d"/>
    <x:sheet xmlns:r="http://schemas.openxmlformats.org/officeDocument/2006/relationships" name="Portfolio Coverage" sheetId="6" r:id="R87aafdf78d954e20"/>
    <x:sheet xmlns:r="http://schemas.openxmlformats.org/officeDocument/2006/relationships" name="Token Economics" sheetId="7" r:id="Rcd4e261b702343d2"/>
    <x:sheet xmlns:r="http://schemas.openxmlformats.org/officeDocument/2006/relationships" name="Token Emissions" sheetId="8" r:id="R3681df646af44f90"/>
    <x:sheet xmlns:r="http://schemas.openxmlformats.org/officeDocument/2006/relationships" name="Checks &amp; Sources" sheetId="9" r:id="R2cd72c77355b46d5"/>
    <x:sheet xmlns:r="http://schemas.openxmlformats.org/officeDocument/2006/relationships" name="Round Evolution" sheetId="10" r:id="Rfabed07300c14bda"/>
    <x:sheet xmlns:r="http://schemas.openxmlformats.org/officeDocument/2006/relationships" name="Round 1 Capital Use" sheetId="11" r:id="R55cea4a19c9248df"/>
  </x:sheets>
</x:workbook>
</file>

<file path=xl/comments1.xml><?xml version="1.0" encoding="utf-8"?>
<x:comments xmlns:x="http://schemas.openxmlformats.org/spreadsheetml/2006/main">
  <x:authors>
    <x:author>tc={7C0644BD-E88C-C319-B26A-A09B4B503D34}</x:author>
    <x:author>tc={37EF8223-008D-9500-9108-0BF20E312C73}</x:author>
  </x:authors>
  <x:commentList>
    <x:comment ref="B6" authorId="0">
      <x:text>
        <x:r>
          <x:t>[Threaded comment]
Your version of Excel allows you to read this threaded comment; however, any edits to it will get removed if the file is opened in a newer version of Excel. Learn more: https://go.microsoft.com/fwlink/?linkid=870924
Comment:
    Source: User-provided strategic investment amount on 29 Jul 2026.</x:t>
        </x:r>
      </x:text>
    </x:comment>
    <x:comment ref="B7" authorId="1">
      <x:text>
        <x:r>
          <x:t>[Threaded comment]
Your version of Excel allows you to read this threaded comment; however, any edits to it will get removed if the file is opened in a newer version of Excel. Learn more: https://go.microsoft.com/fwlink/?linkid=870924
Comment:
    Source: User-provided GVB pre-money valuation already communicated to the investor.</x:t>
        </x:r>
      </x:text>
    </x:comment>
  </x:commentList>
</x:comments>
</file>

<file path=xl/comments2.xml><?xml version="1.0" encoding="utf-8"?>
<x:comments xmlns:x="http://schemas.openxmlformats.org/spreadsheetml/2006/main">
  <x:authors>
    <x:author>tc={BDD4388B-CB30-A986-423E-26567ABA9273}</x:author>
    <x:author>tc={FF7DBC43-B96C-3887-FFEA-FAFF7B76AECF}</x:author>
  </x:authors>
  <x:commentList>
    <x:comment ref="B17" authorId="0">
      <x:text>
        <x:r>
          <x:t>[Threaded comment]
Your version of Excel allows you to read this threaded comment; however, any edits to it will get removed if the file is opened in a newer version of Excel. Learn more: https://go.microsoft.com/fwlink/?linkid=870924
Comment:
    Source: Management-provided current user baseline; confirm analytics definition and source.</x:t>
        </x:r>
      </x:text>
    </x:comment>
    <x:comment ref="B18" authorId="1">
      <x:text>
        <x:r>
          <x:t>[Threaded comment]
Your version of Excel allows you to read this threaded comment; however, any edits to it will get removed if the file is opened in a newer version of Excel. Learn more: https://go.microsoft.com/fwlink/?linkid=870924
Comment:
    Source: Management-provided monthly active user baseline; confirm analytics definition and source.</x:t>
        </x:r>
      </x:text>
    </x:comment>
  </x:commentList>
</x:comments>
</file>

<file path=xl/comments3.xml><?xml version="1.0" encoding="utf-8"?>
<x:comments xmlns:x="http://schemas.openxmlformats.org/spreadsheetml/2006/main">
  <x:authors>
    <x:author>tc={1928B94C-114C-E9E5-B565-B74706536461}</x:author>
    <x:author>tc={06CC57EF-CD67-0A40-F0B7-9D0FC8ED9B27}</x:author>
  </x:authors>
  <x:commentList>
    <x:comment ref="D10" authorId="0">
      <x:text>
        <x:r>
          <x:t>[Threaded comment]
Your version of Excel allows you to read this threaded comment; however, any edits to it will get removed if the file is opened in a newer version of Excel. Learn more: https://go.microsoft.com/fwlink/?linkid=870924
Comment:
    Source: Management-provided seed capital secured; verify signed instruments and cash receipts during due diligence.</x:t>
        </x:r>
      </x:text>
    </x:comment>
    <x:comment ref="D16" authorId="1">
      <x:text>
        <x:r>
          <x:t>[Threaded comment]
Your version of Excel allows you to read this threaded comment; however, any edits to it will get removed if the file is opened in a newer version of Excel. Learn more: https://go.microsoft.com/fwlink/?linkid=870924
Comment:
    Source: Prior GVB tokenomics workbook; editable model assumption until final token legal and technical design is approved.</x:t>
        </x:r>
      </x:text>
    </x:comment>
  </x:commentList>
</x:comments>
</file>

<file path=xl/comments4.xml><?xml version="1.0" encoding="utf-8"?>
<x:comments xmlns:x="http://schemas.openxmlformats.org/spreadsheetml/2006/main">
  <x:authors>
    <x:author>tc={40AC0F65-6774-201A-DEA2-E1B013177E26}</x:author>
    <x:author>tc={0680B29C-D94D-462D-8EFD-0A72DE367B88}</x:author>
    <x:author>tc={7F6E2CD5-EDF8-0733-C8AC-6A3858491B71}</x:author>
    <x:author>tc={5BC12005-D03F-60A6-CD10-84857BFE30D9}</x:author>
  </x:authors>
  <x:commentList>
    <x:comment ref="B13" authorId="0">
      <x:text>
        <x:r>
          <x:t>[Threaded comment]
Your version of Excel allows you to read this threaded comment; however, any edits to it will get removed if the file is opened in a newer version of Excel. Learn more: https://go.microsoft.com/fwlink/?linkid=870924
Comment:
    Source: management-provided actual cash received from Round 1 | As of: 2026-07-29</x:t>
        </x:r>
      </x:text>
    </x:comment>
    <x:comment ref="B19" authorId="1">
      <x:text>
        <x:r>
          <x:t>[Threaded comment]
Your version of Excel allows you to read this threaded comment; however, any edits to it will get removed if the file is opened in a newer version of Excel. Learn more: https://go.microsoft.com/fwlink/?linkid=870924
Comment:
    Source: management-provided allocation to Wallet + L1 development, infrastructure, subscriptions, hosting and servers | As of: 2026-07-29</x:t>
        </x:r>
      </x:text>
    </x:comment>
    <x:comment ref="B20" authorId="2">
      <x:text>
        <x:r>
          <x:t>[Threaded comment]
Your version of Excel allows you to read this threaded comment; however, any edits to it will get removed if the file is opened in a newer version of Excel. Learn more: https://go.microsoft.com/fwlink/?linkid=870924
Comment:
    Source: management-provided allocation to marketing and community building | As of: 2026-07-29</x:t>
        </x:r>
      </x:text>
    </x:comment>
    <x:comment ref="B27" authorId="3">
      <x:text>
        <x:r>
          <x:t>[Threaded comment]
Your version of Excel allows you to read this threaded comment; however, any edits to it will get removed if the file is opened in a newer version of Excel. Learn more: https://go.microsoft.com/fwlink/?linkid=870924
Comment:
    Source: management-provided approximate monthly development-team and infrastructure cost | As of: 2026-07-29</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20">
    <x:numFmt numFmtId="200" formatCode="&quot;$&quot;0.0,,&quot;M&quot;;[Red](&quot;$&quot;0.0,,&quot;M&quot;);-"/>
    <x:numFmt numFmtId="201" formatCode="0.00%;[Red](0.00%);-"/>
    <x:numFmt numFmtId="202" formatCode="0 &quot;months&quot;"/>
    <x:numFmt numFmtId="203" formatCode="&quot;$&quot;#,##0;[Red](&quot;$&quot;#,##0);-"/>
    <x:numFmt numFmtId="204" formatCode="0"/>
    <x:numFmt numFmtId="205" formatCode="dd mmm yyyy"/>
    <x:numFmt numFmtId="206" formatCode="0.0%;[Red](0.0%);-"/>
    <x:numFmt numFmtId="207" formatCode="0.00x;[Red](0.00x);-"/>
    <x:numFmt numFmtId="208" formatCode="#,##0;[Red](#,##0);-"/>
    <x:numFmt numFmtId="209" formatCode="&quot;$&quot;0.00;[Red](&quot;$&quot;0.00);-"/>
    <x:numFmt numFmtId="210" formatCode="&quot;Month &quot;0"/>
    <x:numFmt numFmtId="211" formatCode="$#,##0;[Red]($#,##0);-"/>
    <x:numFmt numFmtId="212" formatCode="0&quot; : 1&quot;"/>
    <x:numFmt numFmtId="213" formatCode="$0.00;[Red]($0.00);-"/>
    <x:numFmt numFmtId="214" formatCode="0.00%"/>
    <x:numFmt numFmtId="215" formatCode="$0.0000"/>
    <x:numFmt numFmtId="216" formatCode="#,##0"/>
    <x:numFmt numFmtId="217" formatCode="$0.00"/>
    <x:numFmt numFmtId="218" formatCode="$#,##0,,&quot;M&quot;"/>
    <x:numFmt numFmtId="219" formatCode="0.0"/>
  </x:numFmts>
  <x:fonts count="55">
    <x:font>
      <x:sz val="11"/>
      <x:name val="Carlito"/>
    </x:font>
    <x:font>
      <x:b/>
      <x:sz val="11"/>
      <x:color rgb="FFFFFFFF"/>
      <x:name val="Carlito"/>
    </x:font>
    <x:font>
      <x:i/>
      <x:sz val="11"/>
      <x:color rgb="FF39F5A2"/>
      <x:name val="Carlito"/>
    </x:font>
    <x:font>
      <x:b/>
      <x:sz val="11"/>
      <x:color rgb="FF39F5A2"/>
      <x:name val="Carlito"/>
    </x:font>
    <x:font>
      <x:sz val="11"/>
      <x:color rgb="FF111827"/>
      <x:name val="Carlito"/>
    </x:font>
    <x:font>
      <x:b/>
      <x:sz val="11"/>
      <x:color rgb="FF0B0F0E"/>
      <x:name val="Carlito"/>
    </x:font>
    <x:font>
      <x:sz val="11"/>
      <x:color rgb="FF008000"/>
      <x:name val="Carlito"/>
    </x:font>
    <x:font>
      <x:sz val="11"/>
      <x:color rgb="FF374151"/>
      <x:name val="Carlito"/>
    </x:font>
    <x:font>
      <x:i/>
      <x:sz val="11"/>
      <x:color rgb="FF374151"/>
      <x:name val="Carlito"/>
    </x:font>
    <x:font>
      <x:b/>
      <x:sz val="11"/>
      <x:color rgb="FF117A55"/>
      <x:name val="Carlito"/>
    </x:font>
    <x:font>
      <x:b/>
      <x:sz val="11"/>
      <x:color rgb="FF008000"/>
      <x:name val="Carlito"/>
    </x:font>
    <x:font>
      <x:sz val="11"/>
      <x:color rgb="FF0000FF"/>
      <x:name val="Carlito"/>
    </x:font>
    <x:font>
      <x:sz val="11"/>
      <x:color rgb="FF0B0F0E"/>
      <x:name val="Carlito"/>
    </x:font>
    <x:font>
      <x:b/>
      <x:sz val="11"/>
      <x:color rgb="FF6B7280"/>
      <x:name val="Carlito"/>
    </x:font>
    <x:font>
      <x:b/>
      <x:sz val="11"/>
      <x:color rgb="FFB91C1C"/>
      <x:name val="Carlito"/>
    </x:font>
    <x:font>
      <x:b/>
      <x:sz val="11"/>
      <x:color rgb="FF111827"/>
      <x:name val="Carlito"/>
    </x:font>
    <x:font>
      <x:i/>
      <x:sz val="11"/>
      <x:color rgb="FF4B5563"/>
      <x:name val="Carlito"/>
    </x:font>
    <x:font>
      <x:b/>
      <x:sz val="11"/>
      <x:color rgb="FF0B6B4F"/>
      <x:name val="Carlito"/>
    </x:font>
    <x:font>
      <x:sz val="11"/>
      <x:color rgb="FF0B6B4F"/>
      <x:name val="Carlito"/>
    </x:font>
    <x:font>
      <x:sz val="11"/>
      <x:color rgb="FF0000EE"/>
      <x:name val="Carlito"/>
    </x:font>
    <x:font>
      <x:b/>
      <x:sz val="16"/>
      <x:color rgb="FFFFFFFF"/>
      <x:name val="Carlito"/>
    </x:font>
    <x:font>
      <x:i/>
      <x:sz val="11"/>
      <x:color rgb="FF32E6A1"/>
      <x:name val="Carlito"/>
    </x:font>
    <x:font>
      <x:b/>
      <x:sz val="10"/>
      <x:color rgb="FFFFFFFF"/>
      <x:name val="Carlito"/>
    </x:font>
    <x:font>
      <x:i/>
      <x:sz val="10"/>
      <x:color rgb="FF36434D"/>
      <x:name val="Carlito"/>
    </x:font>
    <x:font>
      <x:b/>
      <x:sz val="11"/>
      <x:color rgb="FF17211E"/>
      <x:name val="Carlito"/>
    </x:font>
    <x:font>
      <x:b/>
      <x:sz val="11"/>
      <x:color rgb="FF006B3C"/>
      <x:name val="Carlito"/>
    </x:font>
    <x:font>
      <x:b/>
      <x:sz val="16"/>
      <x:color rgb="FFFFFFFF"/>
      <x:name val="Aptos"/>
    </x:font>
    <x:font>
      <x:sz val="11"/>
      <x:name val="Aptos"/>
    </x:font>
    <x:font>
      <x:i/>
      <x:sz val="11"/>
      <x:color rgb="FF32E6A1"/>
      <x:name val="Aptos"/>
    </x:font>
    <x:font>
      <x:b/>
      <x:sz val="11"/>
      <x:color rgb="FFFFFFFF"/>
      <x:name val="Aptos"/>
    </x:font>
    <x:font>
      <x:b/>
      <x:sz val="11"/>
      <x:color rgb="FF17211E"/>
      <x:name val="Aptos"/>
    </x:font>
    <x:font>
      <x:sz val="11"/>
      <x:color rgb="FF0000FF"/>
      <x:name val="Aptos"/>
    </x:font>
    <x:font>
      <x:b/>
      <x:sz val="11"/>
      <x:color rgb="FF006B3C"/>
      <x:name val="Aptos"/>
    </x:font>
    <x:font>
      <x:sz val="11"/>
      <x:color rgb="FF008000"/>
      <x:name val="Aptos"/>
    </x:font>
    <x:font>
      <x:b/>
      <x:sz val="10"/>
      <x:color rgb="FFFFFFFF"/>
      <x:name val="Aptos"/>
    </x:font>
    <x:font>
      <x:b/>
      <x:sz val="11"/>
      <x:color rgb="FF008000"/>
      <x:name val="Aptos"/>
    </x:font>
    <x:font>
      <x:i/>
      <x:sz val="10"/>
      <x:color rgb="FF36434D"/>
      <x:name val="Aptos"/>
    </x:font>
    <x:font>
      <x:sz val="9"/>
      <x:color rgb="FF36434D"/>
      <x:name val="Aptos"/>
    </x:font>
    <x:font>
      <x:sz val="11"/>
      <x:color rgb="FF000000"/>
      <x:name val="Aptos"/>
    </x:font>
    <x:font>
      <x:b/>
      <x:sz val="11"/>
      <x:color rgb="FF0000FF"/>
      <x:name val="Aptos"/>
    </x:font>
    <x:font>
      <x:b/>
      <x:sz val="11"/>
      <x:color rgb="FF000000"/>
      <x:name val="Aptos"/>
    </x:font>
    <x:font>
      <x:b/>
      <x:sz val="11"/>
      <x:color rgb="FF13221B"/>
      <x:name val="Carlito"/>
    </x:font>
    <x:font>
      <x:sz val="11"/>
      <x:color rgb="FF13221B"/>
      <x:name val="Carlito"/>
    </x:font>
    <x:font>
      <x:b/>
      <x:sz val="11"/>
      <x:color rgb="FF063D2C"/>
      <x:name val="Carlito"/>
    </x:font>
    <x:font>
      <x:b/>
      <x:i/>
      <x:sz val="9"/>
      <x:color rgb="FF0C6948"/>
      <x:name val="Carlito"/>
    </x:font>
    <x:font>
      <x:i/>
      <x:sz val="9"/>
      <x:color rgb="FF0C6948"/>
      <x:name val="Carlito"/>
    </x:font>
    <x:font>
      <x:sz val="11"/>
      <x:color rgb="FF15231D"/>
      <x:name val="Carlito"/>
    </x:font>
    <x:font>
      <x:sz val="11"/>
      <x:color rgb="FF10231B"/>
      <x:name val="Carlito"/>
    </x:font>
    <x:font>
      <x:i/>
      <x:sz val="9"/>
      <x:color rgb="FF34463E"/>
      <x:name val="Carlito"/>
    </x:font>
    <x:font>
      <x:b/>
      <x:sz val="11"/>
      <x:color rgb="FF000000"/>
      <x:name val="Carlito"/>
    </x:font>
    <x:font>
      <x:b/>
      <x:sz val="11"/>
      <x:color rgb="FFF59E0B"/>
      <x:name val="Carlito"/>
    </x:font>
    <x:font>
      <x:i/>
      <x:sz val="11"/>
      <x:color rgb="FF17241E"/>
      <x:name val="Carlito"/>
    </x:font>
    <x:font>
      <x:b/>
      <x:sz val="11"/>
      <x:color rgb="FF0B7A57"/>
      <x:name val="Carlito"/>
    </x:font>
    <x:font>
      <x:sz val="11"/>
      <x:color rgb="FF667085"/>
      <x:name val="Carlito"/>
    </x:font>
    <x:font>
      <x:i/>
      <x:sz val="11"/>
      <x:color rgb="FF667085"/>
      <x:name val="Carlito"/>
    </x:font>
  </x:fonts>
  <x:fills count="30">
    <x:fill>
      <x:patternFill patternType="none"/>
    </x:fill>
    <x:fill>
      <x:patternFill patternType="gray125"/>
    </x:fill>
    <x:fill>
      <x:patternFill patternType="solid">
        <x:fgColor rgb="FF0B0F0E"/>
      </x:patternFill>
    </x:fill>
    <x:fill>
      <x:patternFill patternType="solid">
        <x:fgColor rgb="FF18201D"/>
      </x:patternFill>
    </x:fill>
    <x:fill>
      <x:patternFill patternType="solid">
        <x:fgColor rgb="FFFFFFFF"/>
      </x:patternFill>
    </x:fill>
    <x:fill>
      <x:patternFill patternType="solid">
        <x:fgColor rgb="FFE8FFF5"/>
      </x:patternFill>
    </x:fill>
    <x:fill>
      <x:patternFill patternType="solid">
        <x:fgColor rgb="FF39F5A2"/>
      </x:patternFill>
    </x:fill>
    <x:fill>
      <x:patternFill patternType="solid">
        <x:fgColor rgb="FFF3F4F6"/>
      </x:patternFill>
    </x:fill>
    <x:fill>
      <x:patternFill patternType="solid">
        <x:fgColor rgb="FFF4FFF9"/>
      </x:patternFill>
    </x:fill>
    <x:fill>
      <x:patternFill patternType="solid">
        <x:fgColor rgb="FFFFF7D6"/>
      </x:patternFill>
    </x:fill>
    <x:fill>
      <x:patternFill patternType="solid">
        <x:fgColor rgb="FF0B0F0E"/>
      </x:patternFill>
    </x:fill>
    <x:fill>
      <x:patternFill patternType="solid">
        <x:fgColor rgb="FF18201D"/>
      </x:patternFill>
    </x:fill>
    <x:fill>
      <x:patternFill patternType="solid">
        <x:fgColor rgb="FFE7FBF2"/>
      </x:patternFill>
    </x:fill>
    <x:fill>
      <x:patternFill patternType="solid">
        <x:fgColor rgb="FFF4FFF9"/>
      </x:patternFill>
    </x:fill>
    <x:fill>
      <x:patternFill patternType="solid">
        <x:fgColor rgb="FF0B0F0E"/>
      </x:patternFill>
    </x:fill>
    <x:fill>
      <x:patternFill patternType="solid">
        <x:fgColor rgb="FF17211E"/>
      </x:patternFill>
    </x:fill>
    <x:fill>
      <x:patternFill patternType="solid">
        <x:fgColor rgb="FFF2FCF7"/>
      </x:patternFill>
    </x:fill>
    <x:fill>
      <x:patternFill patternType="solid">
        <x:fgColor rgb="FFFFF4CC"/>
      </x:patternFill>
    </x:fill>
    <x:fill>
      <x:patternFill patternType="solid">
        <x:fgColor rgb="FFE5FAF1"/>
      </x:patternFill>
    </x:fill>
    <x:fill>
      <x:patternFill patternType="solid">
        <x:fgColor rgb="FF06110D"/>
      </x:patternFill>
    </x:fill>
    <x:fill>
      <x:patternFill patternType="solid">
        <x:fgColor rgb="FF0A2B20"/>
      </x:patternFill>
    </x:fill>
    <x:fill>
      <x:patternFill patternType="solid">
        <x:fgColor rgb="FFF4F7F5"/>
      </x:patternFill>
    </x:fill>
    <x:fill>
      <x:patternFill patternType="solid">
        <x:fgColor rgb="FFE9FFF5"/>
      </x:patternFill>
    </x:fill>
    <x:fill>
      <x:patternFill patternType="solid">
        <x:fgColor rgb="FFF2FFF9"/>
      </x:patternFill>
    </x:fill>
    <x:fill>
      <x:patternFill patternType="solid">
        <x:fgColor rgb="FFFFF3D6"/>
      </x:patternFill>
    </x:fill>
    <x:fill>
      <x:patternFill patternType="solid">
        <x:fgColor rgb="FF0B0F0E"/>
      </x:patternFill>
    </x:fill>
    <x:fill>
      <x:patternFill patternType="solid">
        <x:fgColor rgb="FF18201D"/>
      </x:patternFill>
    </x:fill>
    <x:fill>
      <x:patternFill patternType="solid">
        <x:fgColor rgb="FFE4F8F0"/>
      </x:patternFill>
    </x:fill>
    <x:fill>
      <x:patternFill patternType="solid">
        <x:fgColor rgb="FFFFF4CC"/>
      </x:patternFill>
    </x:fill>
    <x:fill>
      <x:patternFill patternType="solid">
        <x:fgColor rgb="FFF3F4F6"/>
      </x:patternFill>
    </x:fill>
  </x:fills>
  <x:borders count="60">
    <x:border/>
    <x:border>
      <x:bottom style="medium">
        <x:color rgb="FF39F5A2"/>
      </x:bottom>
    </x:border>
    <x:border>
      <x:bottom style="thin">
        <x:color rgb="FF39F5A2"/>
      </x:bottom>
    </x:border>
    <x:border>
      <x:bottom style="thin">
        <x:color rgb="FFE5E7EB"/>
      </x:bottom>
    </x:border>
    <x:border>
      <x:top style="thin">
        <x:color rgb="FFE5E7EB"/>
      </x:top>
      <x:bottom style="thin">
        <x:color rgb="FFE5E7EB"/>
      </x:bottom>
    </x:border>
    <x:border>
      <x:top style="thin">
        <x:color rgb="FFE5E7EB"/>
      </x:top>
    </x:border>
    <x:border>
      <x:top style="thin">
        <x:color rgb="FF117A55"/>
      </x:top>
      <x:bottom style="double">
        <x:color rgb="FF117A55"/>
      </x:bottom>
    </x:border>
    <x:border>
      <x:left style="thin">
        <x:color rgb="FFD1D5DB"/>
      </x:left>
      <x:top style="thin">
        <x:color rgb="FFD1D5DB"/>
      </x:top>
    </x:border>
    <x:border>
      <x:top style="thin">
        <x:color rgb="FFD1D5DB"/>
      </x:top>
    </x:border>
    <x:border>
      <x:right style="thin">
        <x:color rgb="FFD1D5DB"/>
      </x:right>
      <x:top style="thin">
        <x:color rgb="FFD1D5DB"/>
      </x:top>
    </x:border>
    <x:border>
      <x:left style="thin">
        <x:color rgb="FFD1D5DB"/>
      </x:left>
    </x:border>
    <x:border>
      <x:right style="thin">
        <x:color rgb="FFD1D5DB"/>
      </x:right>
    </x:border>
    <x:border>
      <x:left style="thin">
        <x:color rgb="FFD1D5DB"/>
      </x:left>
      <x:bottom style="thin">
        <x:color rgb="FFD1D5DB"/>
      </x:bottom>
    </x:border>
    <x:border>
      <x:bottom style="thin">
        <x:color rgb="FFD1D5DB"/>
      </x:bottom>
    </x:border>
    <x:border>
      <x:right style="thin">
        <x:color rgb="FFD1D5DB"/>
      </x:right>
      <x:bottom style="thin">
        <x:color rgb="FFD1D5DB"/>
      </x:bottom>
    </x:border>
    <x:border>
      <x:top style="thin">
        <x:color rgb="FFE5E7EB"/>
      </x:top>
      <x:bottom style="thin">
        <x:color rgb="FF39F5A2"/>
      </x:bottom>
    </x:border>
    <x:border>
      <x:bottom style="double">
        <x:color rgb="FF117A55"/>
      </x:bottom>
    </x:border>
    <x:border>
      <x:top style="thin">
        <x:color rgb="FFE5E7EB"/>
      </x:top>
      <x:bottom style="thin">
        <x:color rgb="FFD1D5DB"/>
      </x:bottom>
    </x:border>
    <x:border>
      <x:top style="thin">
        <x:color rgb="FF39F5A2"/>
      </x:top>
      <x:bottom style="thin">
        <x:color rgb="FFD1D5DB"/>
      </x:bottom>
    </x:border>
    <x:border>
      <x:left style="thin">
        <x:color rgb="FFD1D5DB"/>
      </x:left>
      <x:top style="thin">
        <x:color rgb="FFD1D5DB"/>
      </x:top>
      <x:bottom style="thin">
        <x:color rgb="FFD1D5DB"/>
      </x:bottom>
    </x:border>
    <x:border>
      <x:top style="thin">
        <x:color rgb="FFD1D5DB"/>
      </x:top>
      <x:bottom style="thin">
        <x:color rgb="FFD1D5DB"/>
      </x:bottom>
    </x:border>
    <x:border>
      <x:right style="thin">
        <x:color rgb="FFD1D5DB"/>
      </x:right>
      <x:top style="thin">
        <x:color rgb="FFD1D5DB"/>
      </x:top>
      <x:bottom style="thin">
        <x:color rgb="FFD1D5DB"/>
      </x:bottom>
    </x:border>
    <x:border>
      <x:bottom style="thin">
        <x:color rgb="FF32E6A1"/>
      </x:bottom>
    </x:border>
    <x:border>
      <x:left style="thin">
        <x:color rgb="FFD7E1DD"/>
      </x:left>
      <x:top style="thin">
        <x:color rgb="FFD7E1DD"/>
      </x:top>
    </x:border>
    <x:border>
      <x:top style="thin">
        <x:color rgb="FFD7E1DD"/>
      </x:top>
    </x:border>
    <x:border>
      <x:right style="thin">
        <x:color rgb="FFD7E1DD"/>
      </x:right>
      <x:top style="thin">
        <x:color rgb="FFD7E1DD"/>
      </x:top>
    </x:border>
    <x:border>
      <x:left style="thin">
        <x:color rgb="FFD7E1DD"/>
      </x:left>
    </x:border>
    <x:border>
      <x:right style="thin">
        <x:color rgb="FFD7E1DD"/>
      </x:right>
    </x:border>
    <x:border>
      <x:left style="thin">
        <x:color rgb="FFD7E1DD"/>
      </x:left>
      <x:bottom style="thin">
        <x:color rgb="FFD7E1DD"/>
      </x:bottom>
    </x:border>
    <x:border>
      <x:bottom style="thin">
        <x:color rgb="FFD7E1DD"/>
      </x:bottom>
    </x:border>
    <x:border>
      <x:right style="thin">
        <x:color rgb="FFD7E1DD"/>
      </x:right>
      <x:bottom style="thin">
        <x:color rgb="FFD7E1DD"/>
      </x:bottom>
    </x:border>
    <x:border>
      <x:top style="thin">
        <x:color rgb="FFD7E1DD"/>
      </x:top>
      <x:bottom style="thin">
        <x:color rgb="FFD7E1DD"/>
      </x:bottom>
    </x:border>
    <x:border>
      <x:top style="thin">
        <x:color rgb="FF14865F"/>
      </x:top>
      <x:bottom style="double">
        <x:color rgb="FF14865F"/>
      </x:bottom>
    </x:border>
    <x:border>
      <x:left style="thin">
        <x:color rgb="FFD7E1DD"/>
      </x:left>
      <x:right style="thin">
        <x:color rgb="FFD7E1DD"/>
      </x:right>
      <x:top style="thin">
        <x:color rgb="FFD7E1DD"/>
      </x:top>
      <x:bottom style="thin">
        <x:color rgb="FFD7E1DD"/>
      </x:bottom>
    </x:border>
    <x:border>
      <x:bottom style="medium">
        <x:color rgb="FF00E69B"/>
      </x:bottom>
    </x:border>
    <x:border>
      <x:bottom style="thin">
        <x:color rgb="FF00E69B"/>
      </x:bottom>
    </x:border>
    <x:border>
      <x:bottom style="thin">
        <x:color rgb="FFCAD8D1"/>
      </x:bottom>
    </x:border>
    <x:border>
      <x:top style="thin">
        <x:color rgb="FFCAD8D1"/>
      </x:top>
      <x:bottom style="thin">
        <x:color rgb="FFCAD8D1"/>
      </x:bottom>
    </x:border>
    <x:border>
      <x:top style="medium">
        <x:color rgb="FF00E69B"/>
      </x:top>
      <x:bottom style="medium">
        <x:color rgb="FF00E69B"/>
      </x:bottom>
    </x:border>
    <x:border>
      <x:left style="thin">
        <x:color rgb="FF00E69B"/>
      </x:left>
      <x:top style="thin">
        <x:color rgb="FF00E69B"/>
      </x:top>
      <x:bottom style="double">
        <x:color rgb="FF14865F"/>
      </x:bottom>
    </x:border>
    <x:border>
      <x:top style="thin">
        <x:color rgb="FF00E69B"/>
      </x:top>
      <x:bottom style="double">
        <x:color rgb="FF14865F"/>
      </x:bottom>
    </x:border>
    <x:border>
      <x:top style="thin">
        <x:color rgb="FF00E69B"/>
      </x:top>
    </x:border>
    <x:border>
      <x:right style="thin">
        <x:color rgb="FF00E69B"/>
      </x:right>
      <x:top style="thin">
        <x:color rgb="FF00E69B"/>
      </x:top>
    </x:border>
    <x:border>
      <x:left style="thin">
        <x:color rgb="FF00E69B"/>
      </x:left>
      <x:top style="thin">
        <x:color rgb="FFD1D5DB"/>
      </x:top>
      <x:bottom style="thin">
        <x:color rgb="FF00E69B"/>
      </x:bottom>
    </x:border>
    <x:border>
      <x:top style="thin">
        <x:color rgb="FFD1D5DB"/>
      </x:top>
      <x:bottom style="thin">
        <x:color rgb="FF00E69B"/>
      </x:bottom>
    </x:border>
    <x:border>
      <x:right style="thin">
        <x:color rgb="FF00E69B"/>
      </x:right>
      <x:top style="thin">
        <x:color rgb="FFD1D5DB"/>
      </x:top>
      <x:bottom style="thin">
        <x:color rgb="FF00E69B"/>
      </x:bottom>
    </x:border>
    <x:border>
      <x:left style="thin">
        <x:color rgb="FF00E69B"/>
      </x:left>
      <x:top style="thin">
        <x:color rgb="FF00E69B"/>
      </x:top>
    </x:border>
    <x:border>
      <x:left style="thin">
        <x:color rgb="FF00E69B"/>
      </x:left>
      <x:bottom style="thin">
        <x:color rgb="FF00E69B"/>
      </x:bottom>
    </x:border>
    <x:border>
      <x:right style="thin">
        <x:color rgb="FF00E69B"/>
      </x:right>
      <x:bottom style="thin">
        <x:color rgb="FF00E69B"/>
      </x:bottom>
    </x:border>
    <x:border>
      <x:left style="thin">
        <x:color rgb="FFD1D5DB"/>
      </x:left>
      <x:top style="thin">
        <x:color rgb="FFD1D5DB"/>
      </x:top>
      <x:bottom style="thin">
        <x:color rgb="FFCAD8D1"/>
      </x:bottom>
    </x:border>
    <x:border>
      <x:top style="thin">
        <x:color rgb="FFD1D5DB"/>
      </x:top>
      <x:bottom style="thin">
        <x:color rgb="FFCAD8D1"/>
      </x:bottom>
    </x:border>
    <x:border>
      <x:right style="thin">
        <x:color rgb="FFD1D5DB"/>
      </x:right>
      <x:top style="thin">
        <x:color rgb="FFD1D5DB"/>
      </x:top>
      <x:bottom style="thin">
        <x:color rgb="FFCAD8D1"/>
      </x:bottom>
    </x:border>
    <x:border>
      <x:left style="thin">
        <x:color rgb="FFD1D5DB"/>
      </x:left>
      <x:top style="thin">
        <x:color rgb="FFCAD8D1"/>
      </x:top>
      <x:bottom style="thin">
        <x:color rgb="FFCAD8D1"/>
      </x:bottom>
    </x:border>
    <x:border>
      <x:right style="thin">
        <x:color rgb="FFD1D5DB"/>
      </x:right>
      <x:top style="thin">
        <x:color rgb="FFCAD8D1"/>
      </x:top>
      <x:bottom style="thin">
        <x:color rgb="FFCAD8D1"/>
      </x:bottom>
    </x:border>
    <x:border>
      <x:left style="thin">
        <x:color rgb="FF39F5A2"/>
      </x:left>
      <x:top style="thin">
        <x:color rgb="FF39F5A2"/>
      </x:top>
    </x:border>
    <x:border>
      <x:top style="thin">
        <x:color rgb="FF39F5A2"/>
      </x:top>
    </x:border>
    <x:border>
      <x:right style="thin">
        <x:color rgb="FF39F5A2"/>
      </x:right>
      <x:top style="thin">
        <x:color rgb="FF39F5A2"/>
      </x:top>
    </x:border>
    <x:border>
      <x:left style="thin">
        <x:color rgb="FF39F5A2"/>
      </x:left>
      <x:bottom style="thin">
        <x:color rgb="FF39F5A2"/>
      </x:bottom>
    </x:border>
    <x:border>
      <x:right style="thin">
        <x:color rgb="FF39F5A2"/>
      </x:right>
      <x:bottom style="thin">
        <x:color rgb="FF39F5A2"/>
      </x:bottom>
    </x:border>
    <x:border>
      <x:top style="medium">
        <x:color rgb="FF39F5A2"/>
      </x:top>
      <x:bottom style="medium">
        <x:color rgb="FF39F5A2"/>
      </x:bottom>
    </x:border>
  </x:borders>
  <x:cellStyleXfs count="1">
    <x:xf numFmtId="0" fontId="0" fillId="0" borderId="0"/>
  </x:cellStyleXfs>
  <x:cellXfs count="951">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horizontal="left"/>
    </x:xf>
    <x:xf numFmtId="0" fontId="2" fillId="3" borderId="0" xfId="0" applyNumberFormat="1" applyFont="1" applyFill="1" applyBorder="1" applyAlignment="1">
      <x:alignment horizontal="left" vertical="center"/>
    </x:xf>
    <x:xf numFmtId="0" fontId="3" fillId="3" borderId="0" xfId="0" applyNumberFormat="1" applyFont="1" applyFill="1" applyBorder="1"/>
    <x:xf numFmtId="0" fontId="3" fillId="3" borderId="0" xfId="0" applyNumberFormat="1" applyFont="1" applyFill="1" applyBorder="1" applyAlignment="1">
      <x:alignment horizontal="center"/>
    </x:xf>
    <x:xf numFmtId="0" fontId="3" fillId="3" borderId="0" xfId="0" applyNumberFormat="1" applyFont="1" applyFill="1" applyBorder="1" applyAlignment="1">
      <x:alignment horizontal="center" vertical="center"/>
    </x:xf>
    <x:xf numFmtId="0" fontId="1" fillId="2" borderId="1" xfId="0" applyNumberFormat="1" applyFont="1" applyFill="1" applyBorder="1"/>
    <x:xf numFmtId="200" fontId="1" fillId="2" borderId="0" xfId="0" applyNumberFormat="1" applyFont="1" applyFill="1" applyBorder="1"/>
    <x:xf numFmtId="200" fontId="1" fillId="2" borderId="1" xfId="0" applyNumberFormat="1" applyFont="1" applyFill="1" applyBorder="1"/>
    <x:xf numFmtId="200" fontId="1" fillId="2" borderId="0" xfId="0" applyNumberFormat="1" applyFont="1" applyFill="1" applyBorder="1" applyAlignment="1">
      <x:alignment horizontal="center"/>
    </x:xf>
    <x:xf numFmtId="200" fontId="1" fillId="2" borderId="1" xfId="0" applyNumberFormat="1" applyFont="1" applyFill="1" applyBorder="1" applyAlignment="1">
      <x:alignment horizontal="center"/>
    </x:xf>
    <x:xf numFmtId="200" fontId="1" fillId="2" borderId="0" xfId="0" applyNumberFormat="1" applyFont="1" applyFill="1" applyBorder="1" applyAlignment="1">
      <x:alignment horizontal="center" vertical="center"/>
    </x:xf>
    <x:xf numFmtId="200" fontId="1" fillId="2" borderId="1" xfId="0" applyNumberFormat="1" applyFont="1" applyFill="1" applyBorder="1" applyAlignment="1">
      <x:alignment horizontal="center" vertical="center"/>
    </x:xf>
    <x:xf numFmtId="201" fontId="1" fillId="2" borderId="0" xfId="0" applyNumberFormat="1" applyFont="1" applyFill="1" applyBorder="1"/>
    <x:xf numFmtId="201" fontId="1" fillId="2" borderId="1" xfId="0" applyNumberFormat="1" applyFont="1" applyFill="1" applyBorder="1"/>
    <x:xf numFmtId="201" fontId="1" fillId="2" borderId="0" xfId="0" applyNumberFormat="1" applyFont="1" applyFill="1" applyBorder="1" applyAlignment="1">
      <x:alignment horizontal="center"/>
    </x:xf>
    <x:xf numFmtId="201" fontId="1" fillId="2" borderId="1" xfId="0" applyNumberFormat="1" applyFont="1" applyFill="1" applyBorder="1" applyAlignment="1">
      <x:alignment horizontal="center"/>
    </x:xf>
    <x:xf numFmtId="201" fontId="1" fillId="2" borderId="0" xfId="0" applyNumberFormat="1" applyFont="1" applyFill="1" applyBorder="1" applyAlignment="1">
      <x:alignment horizontal="center" vertical="center"/>
    </x:xf>
    <x:xf numFmtId="201" fontId="1" fillId="2" borderId="1" xfId="0" applyNumberFormat="1" applyFont="1" applyFill="1" applyBorder="1" applyAlignment="1">
      <x:alignment horizontal="center" vertical="center"/>
    </x:xf>
    <x:xf numFmtId="202" fontId="1" fillId="2" borderId="0" xfId="0" applyNumberFormat="1" applyFont="1" applyFill="1" applyBorder="1"/>
    <x:xf numFmtId="202" fontId="1" fillId="2" borderId="1" xfId="0" applyNumberFormat="1" applyFont="1" applyFill="1" applyBorder="1"/>
    <x:xf numFmtId="202" fontId="1" fillId="2" borderId="0" xfId="0" applyNumberFormat="1" applyFont="1" applyFill="1" applyBorder="1" applyAlignment="1">
      <x:alignment horizontal="center"/>
    </x:xf>
    <x:xf numFmtId="202" fontId="1" fillId="2" borderId="1" xfId="0" applyNumberFormat="1" applyFont="1" applyFill="1" applyBorder="1" applyAlignment="1">
      <x:alignment horizontal="center"/>
    </x:xf>
    <x:xf numFmtId="202" fontId="1" fillId="2" borderId="0" xfId="0" applyNumberFormat="1" applyFont="1" applyFill="1" applyBorder="1" applyAlignment="1">
      <x:alignment horizontal="center" vertical="center"/>
    </x:xf>
    <x:xf numFmtId="202" fontId="1" fillId="2" borderId="1" xfId="0" applyNumberFormat="1" applyFont="1" applyFill="1" applyBorder="1" applyAlignment="1">
      <x:alignment horizontal="center" vertical="center"/>
    </x:xf>
    <x:xf numFmtId="200" fontId="3" fillId="2" borderId="0" xfId="0" applyNumberFormat="1" applyFont="1" applyFill="1" applyBorder="1" applyAlignment="1">
      <x:alignment horizontal="center" vertical="center"/>
    </x:xf>
    <x:xf numFmtId="200" fontId="3" fillId="2" borderId="1" xfId="0" applyNumberFormat="1" applyFont="1" applyFill="1" applyBorder="1" applyAlignment="1">
      <x:alignment horizontal="center" vertical="center"/>
    </x:xf>
    <x:xf numFmtId="201" fontId="3" fillId="2" borderId="0" xfId="0" applyNumberFormat="1" applyFont="1" applyFill="1" applyBorder="1" applyAlignment="1">
      <x:alignment horizontal="center" vertical="center"/>
    </x:xf>
    <x:xf numFmtId="201" fontId="3" fillId="2" borderId="1" xfId="0" applyNumberFormat="1" applyFont="1" applyFill="1" applyBorder="1" applyAlignment="1">
      <x:alignment horizontal="center" vertical="center"/>
    </x:xf>
    <x:xf numFmtId="202" fontId="3" fillId="2" borderId="0" xfId="0" applyNumberFormat="1" applyFont="1" applyFill="1" applyBorder="1" applyAlignment="1">
      <x:alignment horizontal="center" vertical="center"/>
    </x:xf>
    <x:xf numFmtId="202" fontId="3" fillId="2" borderId="1" xfId="0" applyNumberFormat="1" applyFont="1" applyFill="1" applyBorder="1" applyAlignment="1">
      <x:alignment horizontal="center" vertical="center"/>
    </x:xf>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1" fillId="3" borderId="0" xfId="0" applyNumberFormat="1" applyFont="1" applyFill="1" applyBorder="1"/>
    <x:xf numFmtId="0" fontId="1" fillId="3" borderId="2" xfId="0" applyNumberFormat="1" applyFont="1" applyFill="1" applyBorder="1"/>
    <x:xf numFmtId="0" fontId="1" fillId="3" borderId="2" xfId="0" applyNumberFormat="1" applyFont="1" applyFill="1" applyBorder="1" applyAlignment="1">
      <x:alignment wrapText="1"/>
    </x:xf>
    <x:xf numFmtId="0" fontId="1" fillId="3" borderId="2" xfId="0" applyNumberFormat="1" applyFont="1" applyFill="1" applyBorder="1" applyAlignment="1">
      <x:alignment horizontal="center" wrapText="1"/>
    </x:xf>
    <x:xf numFmtId="0" fontId="1" fillId="3" borderId="2" xfId="0" applyNumberFormat="1" applyFont="1" applyFill="1" applyBorder="1" applyAlignment="1">
      <x:alignment horizontal="center" vertical="center" wrapText="1"/>
    </x:xf>
    <x:xf numFmtId="0" fontId="0" fillId="4" borderId="0" xfId="0" applyNumberFormat="1" applyFont="1" applyFill="1" applyBorder="1"/>
    <x:xf numFmtId="0" fontId="4" fillId="4" borderId="0" xfId="0" applyNumberFormat="1" applyFont="1" applyFill="1" applyBorder="1"/>
    <x:xf numFmtId="0" fontId="4" fillId="4" borderId="3" xfId="0" applyNumberFormat="1" applyFont="1" applyFill="1" applyBorder="1"/>
    <x:xf numFmtId="0" fontId="4" fillId="4" borderId="4" xfId="0" applyNumberFormat="1" applyFont="1" applyFill="1" applyBorder="1"/>
    <x:xf numFmtId="0" fontId="4" fillId="4" borderId="5" xfId="0" applyNumberFormat="1" applyFont="1" applyFill="1" applyBorder="1"/>
    <x:xf numFmtId="0" fontId="4" fillId="4" borderId="3" xfId="0" applyNumberFormat="1" applyFont="1" applyFill="1" applyBorder="1" applyAlignment="1">
      <x:alignment wrapText="1"/>
    </x:xf>
    <x:xf numFmtId="0" fontId="4" fillId="4" borderId="4" xfId="0" applyNumberFormat="1" applyFont="1" applyFill="1" applyBorder="1" applyAlignment="1">
      <x:alignment wrapText="1"/>
    </x:xf>
    <x:xf numFmtId="0" fontId="4" fillId="4" borderId="5" xfId="0" applyNumberFormat="1" applyFont="1" applyFill="1" applyBorder="1" applyAlignment="1">
      <x:alignment wrapText="1"/>
    </x:xf>
    <x:xf numFmtId="0" fontId="4" fillId="4" borderId="3" xfId="0" applyNumberFormat="1" applyFont="1" applyFill="1" applyBorder="1" applyAlignment="1">
      <x:alignment vertical="center" wrapText="1"/>
    </x:xf>
    <x:xf numFmtId="0" fontId="4" fillId="4" borderId="4" xfId="0" applyNumberFormat="1" applyFont="1" applyFill="1" applyBorder="1" applyAlignment="1">
      <x:alignment vertical="center" wrapText="1"/>
    </x:xf>
    <x:xf numFmtId="0" fontId="4" fillId="4" borderId="5" xfId="0" applyNumberFormat="1" applyFont="1" applyFill="1" applyBorder="1" applyAlignment="1">
      <x:alignment vertical="center" wrapText="1"/>
    </x:xf>
    <x:xf numFmtId="0" fontId="5" fillId="4" borderId="3" xfId="0" applyNumberFormat="1" applyFont="1" applyFill="1" applyBorder="1" applyAlignment="1">
      <x:alignment vertical="center" wrapText="1"/>
    </x:xf>
    <x:xf numFmtId="0" fontId="5" fillId="4" borderId="4" xfId="0" applyNumberFormat="1" applyFont="1" applyFill="1" applyBorder="1" applyAlignment="1">
      <x:alignment vertical="center" wrapText="1"/>
    </x:xf>
    <x:xf numFmtId="0" fontId="5" fillId="4" borderId="5" xfId="0" applyNumberFormat="1" applyFont="1" applyFill="1" applyBorder="1" applyAlignment="1">
      <x:alignment vertical="center" wrapText="1"/>
    </x:xf>
    <x:xf numFmtId="0" fontId="4" fillId="5" borderId="3" xfId="0" applyNumberFormat="1" applyFont="1" applyFill="1" applyBorder="1" applyAlignment="1">
      <x:alignment vertical="center" wrapText="1"/>
    </x:xf>
    <x:xf numFmtId="0" fontId="4" fillId="5" borderId="4" xfId="0" applyNumberFormat="1" applyFont="1" applyFill="1" applyBorder="1" applyAlignment="1">
      <x:alignment vertical="center" wrapText="1"/>
    </x:xf>
    <x:xf numFmtId="0" fontId="4" fillId="5" borderId="5" xfId="0" applyNumberFormat="1" applyFont="1" applyFill="1" applyBorder="1" applyAlignment="1">
      <x:alignment vertical="center" wrapText="1"/>
    </x:xf>
    <x:xf numFmtId="201" fontId="0" fillId="0" borderId="0" xfId="0" applyNumberFormat="1" applyFont="1" applyFill="1" applyBorder="1"/>
    <x:xf numFmtId="201" fontId="6" fillId="0" borderId="0" xfId="0" applyNumberFormat="1" applyFont="1" applyFill="1" applyBorder="1"/>
    <x:xf numFmtId="0" fontId="0" fillId="5" borderId="0" xfId="0" applyNumberFormat="1" applyFont="1" applyFill="1" applyBorder="1"/>
    <x:xf numFmtId="201" fontId="6" fillId="5" borderId="0" xfId="0" applyNumberFormat="1" applyFont="1" applyFill="1" applyBorder="1"/>
    <x:xf numFmtId="0" fontId="5" fillId="5" borderId="0" xfId="0" applyNumberFormat="1" applyFont="1" applyFill="1" applyBorder="1"/>
    <x:xf numFmtId="201" fontId="5" fillId="5" borderId="0" xfId="0" applyNumberFormat="1" applyFont="1" applyFill="1" applyBorder="1"/>
    <x:xf numFmtId="0" fontId="5" fillId="5" borderId="6" xfId="0" applyNumberFormat="1" applyFont="1" applyFill="1" applyBorder="1"/>
    <x:xf numFmtId="201" fontId="5" fillId="5" borderId="6" xfId="0" applyNumberFormat="1" applyFont="1" applyFill="1" applyBorder="1"/>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horizontal="center"/>
    </x:xf>
    <x:xf numFmtId="0" fontId="5" fillId="6" borderId="0" xfId="0" applyNumberFormat="1" applyFont="1" applyFill="1" applyBorder="1" applyAlignment="1">
      <x:alignment horizontal="center" vertical="center"/>
    </x:xf>
    <x:xf numFmtId="0" fontId="5" fillId="0" borderId="0" xfId="0" applyNumberFormat="1" applyFont="1" applyFill="1" applyBorder="1"/>
    <x:xf numFmtId="0" fontId="7" fillId="0" borderId="0" xfId="0" applyNumberFormat="1" applyFont="1" applyFill="1" applyBorder="1"/>
    <x:xf numFmtId="0" fontId="7" fillId="0" borderId="0" xfId="0" applyNumberFormat="1" applyFont="1" applyFill="1" applyBorder="1" applyAlignment="1">
      <x:alignment wrapText="1"/>
    </x:xf>
    <x:xf numFmtId="0" fontId="7" fillId="0" borderId="0" xfId="0" applyNumberFormat="1" applyFont="1" applyFill="1" applyBorder="1" applyAlignment="1">
      <x:alignment vertical="center" wrapText="1"/>
    </x:xf>
    <x:xf numFmtId="0" fontId="0" fillId="7" borderId="0" xfId="0" applyNumberFormat="1" applyFont="1" applyFill="1" applyBorder="1"/>
    <x:xf numFmtId="0" fontId="7" fillId="7" borderId="0" xfId="0" applyNumberFormat="1" applyFont="1" applyFill="1" applyBorder="1"/>
    <x:xf numFmtId="0" fontId="7" fillId="7" borderId="0" xfId="0" applyNumberFormat="1" applyFont="1" applyFill="1" applyBorder="1" applyAlignment="1">
      <x:alignment wrapText="1"/>
    </x:xf>
    <x:xf numFmtId="0" fontId="7" fillId="7" borderId="0" xfId="0" applyNumberFormat="1" applyFont="1" applyFill="1" applyBorder="1" applyAlignment="1">
      <x:alignment horizontal="center" wrapText="1"/>
    </x:xf>
    <x:xf numFmtId="0" fontId="7" fillId="7" borderId="0" xfId="0" applyNumberFormat="1" applyFont="1" applyFill="1" applyBorder="1" applyAlignment="1">
      <x:alignment horizontal="center" vertical="center" wrapText="1"/>
    </x:xf>
    <x:xf numFmtId="0" fontId="8" fillId="5" borderId="0" xfId="0" applyNumberFormat="1" applyFont="1" applyFill="1" applyBorder="1"/>
    <x:xf numFmtId="0" fontId="8" fillId="5" borderId="0" xfId="0" applyNumberFormat="1" applyFont="1" applyFill="1" applyBorder="1" applyAlignment="1">
      <x:alignment wrapText="1"/>
    </x:xf>
    <x:xf numFmtId="0" fontId="8" fillId="5" borderId="0" xfId="0" applyNumberFormat="1" applyFont="1" applyFill="1" applyBorder="1" applyAlignment="1">
      <x:alignment horizontal="center" wrapText="1"/>
    </x:xf>
    <x:xf numFmtId="0" fontId="8" fillId="5" borderId="0" xfId="0" applyNumberFormat="1" applyFont="1" applyFill="1" applyBorder="1" applyAlignment="1">
      <x:alignment horizontal="center" vertical="center" wrapText="1"/>
    </x:xf>
    <x:xf numFmtId="0" fontId="0" fillId="8" borderId="0" xfId="0" applyNumberFormat="1" applyFont="1" applyFill="1" applyBorder="1"/>
    <x:xf numFmtId="0" fontId="8" fillId="8" borderId="0" xfId="0" applyNumberFormat="1" applyFont="1" applyFill="1" applyBorder="1"/>
    <x:xf numFmtId="0" fontId="8" fillId="8" borderId="7" xfId="0" applyNumberFormat="1" applyFont="1" applyFill="1" applyBorder="1"/>
    <x:xf numFmtId="0" fontId="8" fillId="8" borderId="8" xfId="0" applyNumberFormat="1" applyFont="1" applyFill="1" applyBorder="1"/>
    <x:xf numFmtId="0" fontId="8" fillId="8" borderId="9" xfId="0" applyNumberFormat="1" applyFont="1" applyFill="1" applyBorder="1"/>
    <x:xf numFmtId="0" fontId="8" fillId="8" borderId="10" xfId="0" applyNumberFormat="1" applyFont="1" applyFill="1" applyBorder="1"/>
    <x:xf numFmtId="0" fontId="8" fillId="8" borderId="11" xfId="0" applyNumberFormat="1" applyFont="1" applyFill="1" applyBorder="1"/>
    <x:xf numFmtId="0" fontId="8" fillId="8" borderId="12" xfId="0" applyNumberFormat="1" applyFont="1" applyFill="1" applyBorder="1"/>
    <x:xf numFmtId="0" fontId="8" fillId="8" borderId="13" xfId="0" applyNumberFormat="1" applyFont="1" applyFill="1" applyBorder="1"/>
    <x:xf numFmtId="0" fontId="8" fillId="8" borderId="14" xfId="0" applyNumberFormat="1" applyFont="1" applyFill="1" applyBorder="1"/>
    <x:xf numFmtId="0" fontId="8" fillId="8" borderId="7" xfId="0" applyNumberFormat="1" applyFont="1" applyFill="1" applyBorder="1" applyAlignment="1">
      <x:alignment wrapText="1"/>
    </x:xf>
    <x:xf numFmtId="0" fontId="8" fillId="8" borderId="8" xfId="0" applyNumberFormat="1" applyFont="1" applyFill="1" applyBorder="1" applyAlignment="1">
      <x:alignment wrapText="1"/>
    </x:xf>
    <x:xf numFmtId="0" fontId="8" fillId="8" borderId="9" xfId="0" applyNumberFormat="1" applyFont="1" applyFill="1" applyBorder="1" applyAlignment="1">
      <x:alignment wrapText="1"/>
    </x:xf>
    <x:xf numFmtId="0" fontId="8" fillId="8" borderId="10" xfId="0" applyNumberFormat="1" applyFont="1" applyFill="1" applyBorder="1" applyAlignment="1">
      <x:alignment wrapText="1"/>
    </x:xf>
    <x:xf numFmtId="0" fontId="8" fillId="8" borderId="0" xfId="0" applyNumberFormat="1" applyFont="1" applyFill="1" applyBorder="1" applyAlignment="1">
      <x:alignment wrapText="1"/>
    </x:xf>
    <x:xf numFmtId="0" fontId="8" fillId="8" borderId="11" xfId="0" applyNumberFormat="1" applyFont="1" applyFill="1" applyBorder="1" applyAlignment="1">
      <x:alignment wrapText="1"/>
    </x:xf>
    <x:xf numFmtId="0" fontId="8" fillId="8" borderId="12" xfId="0" applyNumberFormat="1" applyFont="1" applyFill="1" applyBorder="1" applyAlignment="1">
      <x:alignment wrapText="1"/>
    </x:xf>
    <x:xf numFmtId="0" fontId="8" fillId="8" borderId="13" xfId="0" applyNumberFormat="1" applyFont="1" applyFill="1" applyBorder="1" applyAlignment="1">
      <x:alignment wrapText="1"/>
    </x:xf>
    <x:xf numFmtId="0" fontId="8" fillId="8" borderId="14" xfId="0" applyNumberFormat="1" applyFont="1" applyFill="1" applyBorder="1" applyAlignment="1">
      <x:alignment wrapText="1"/>
    </x:xf>
    <x:xf numFmtId="0" fontId="8" fillId="8" borderId="7" xfId="0" applyNumberFormat="1" applyFont="1" applyFill="1" applyBorder="1" applyAlignment="1">
      <x:alignment vertical="center" wrapText="1"/>
    </x:xf>
    <x:xf numFmtId="0" fontId="8" fillId="8" borderId="8" xfId="0" applyNumberFormat="1" applyFont="1" applyFill="1" applyBorder="1" applyAlignment="1">
      <x:alignment vertical="center" wrapText="1"/>
    </x:xf>
    <x:xf numFmtId="0" fontId="8" fillId="8" borderId="9" xfId="0" applyNumberFormat="1" applyFont="1" applyFill="1" applyBorder="1" applyAlignment="1">
      <x:alignment vertical="center" wrapText="1"/>
    </x:xf>
    <x:xf numFmtId="0" fontId="8" fillId="8" borderId="10" xfId="0" applyNumberFormat="1" applyFont="1" applyFill="1" applyBorder="1" applyAlignment="1">
      <x:alignment vertical="center" wrapText="1"/>
    </x:xf>
    <x:xf numFmtId="0" fontId="8" fillId="8" borderId="0" xfId="0" applyNumberFormat="1" applyFont="1" applyFill="1" applyBorder="1" applyAlignment="1">
      <x:alignment vertical="center" wrapText="1"/>
    </x:xf>
    <x:xf numFmtId="0" fontId="8" fillId="8" borderId="11" xfId="0" applyNumberFormat="1" applyFont="1" applyFill="1" applyBorder="1" applyAlignment="1">
      <x:alignment vertical="center" wrapText="1"/>
    </x:xf>
    <x:xf numFmtId="0" fontId="8" fillId="8" borderId="12" xfId="0" applyNumberFormat="1" applyFont="1" applyFill="1" applyBorder="1" applyAlignment="1">
      <x:alignment vertical="center" wrapText="1"/>
    </x:xf>
    <x:xf numFmtId="0" fontId="8" fillId="8" borderId="13" xfId="0" applyNumberFormat="1" applyFont="1" applyFill="1" applyBorder="1" applyAlignment="1">
      <x:alignment vertical="center" wrapText="1"/>
    </x:xf>
    <x:xf numFmtId="0" fontId="8" fillId="8" borderId="14" xfId="0" applyNumberFormat="1" applyFont="1" applyFill="1" applyBorder="1" applyAlignment="1">
      <x:alignment vertical="center" wrapText="1"/>
    </x:xf>
    <x:xf numFmtId="0" fontId="1" fillId="2" borderId="0" xfId="0" applyNumberFormat="1" applyFont="1" applyFill="1" applyBorder="1" applyAlignment="1">
      <x:alignment horizontal="center"/>
    </x:xf>
    <x:xf numFmtId="0" fontId="9" fillId="5" borderId="0" xfId="0" applyNumberFormat="1" applyFont="1" applyFill="1" applyBorder="1"/>
    <x:xf numFmtId="0" fontId="9" fillId="5" borderId="0" xfId="0" applyNumberFormat="1" applyFont="1" applyFill="1" applyBorder="1" applyAlignment="1">
      <x:alignment horizontal="center"/>
    </x:xf>
    <x:xf numFmtId="0" fontId="10" fillId="5" borderId="0" xfId="0" applyNumberFormat="1" applyFont="1" applyFill="1" applyBorder="1" applyAlignment="1">
      <x:alignment horizontal="center"/>
    </x:xf>
    <x:xf numFmtId="0" fontId="0" fillId="0" borderId="0" xfId="0" applyNumberFormat="1" applyFont="1" applyFill="1" applyBorder="1" applyAlignment="1">
      <x:alignment vertical="center"/>
    </x:xf>
    <x:xf numFmtId="201" fontId="6" fillId="0" borderId="0" xfId="0" applyNumberFormat="1" applyFont="1" applyFill="1" applyBorder="1" applyAlignment="1">
      <x:alignment vertical="center"/>
    </x:xf>
    <x:xf numFmtId="0" fontId="5" fillId="5" borderId="6" xfId="0" applyNumberFormat="1" applyFont="1" applyFill="1" applyBorder="1" applyAlignment="1">
      <x:alignment vertical="center"/>
    </x:xf>
    <x:xf numFmtId="201" fontId="5" fillId="5" borderId="6" xfId="0" applyNumberFormat="1" applyFont="1" applyFill="1" applyBorder="1" applyAlignment="1">
      <x:alignment vertical="center"/>
    </x:xf>
    <x:xf numFmtId="0" fontId="5" fillId="0" borderId="0" xfId="0" applyNumberFormat="1" applyFont="1" applyFill="1" applyBorder="1" applyAlignment="1">
      <x:alignment vertical="center"/>
    </x:xf>
    <x:xf numFmtId="0" fontId="1" fillId="2" borderId="0" xfId="0" applyNumberFormat="1" applyFont="1" applyFill="1" applyBorder="1" applyAlignment="1">
      <x:alignment horizontal="center" vertical="center"/>
    </x:xf>
    <x:xf numFmtId="0" fontId="10" fillId="5" borderId="0" xfId="0" applyNumberFormat="1" applyFont="1" applyFill="1" applyBorder="1" applyAlignment="1">
      <x:alignment horizontal="center" vertical="center"/>
    </x:xf>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5" fillId="0" borderId="3" xfId="0" applyNumberFormat="1" applyFont="1" applyFill="1" applyBorder="1"/>
    <x:xf numFmtId="0" fontId="5" fillId="0" borderId="4" xfId="0" applyNumberFormat="1" applyFont="1" applyFill="1" applyBorder="1"/>
    <x:xf numFmtId="0" fontId="5" fillId="0" borderId="5" xfId="0" applyNumberFormat="1" applyFont="1" applyFill="1" applyBorder="1"/>
    <x:xf numFmtId="203" fontId="0" fillId="0" borderId="3" xfId="0" applyNumberFormat="1" applyFont="1" applyFill="1" applyBorder="1"/>
    <x:xf numFmtId="203" fontId="0" fillId="0" borderId="4" xfId="0" applyNumberFormat="1" applyFont="1" applyFill="1" applyBorder="1"/>
    <x:xf numFmtId="201" fontId="0" fillId="0" borderId="4" xfId="0" applyNumberFormat="1" applyFont="1" applyFill="1" applyBorder="1"/>
    <x:xf numFmtId="204" fontId="0" fillId="0" borderId="4" xfId="0" applyNumberFormat="1" applyFont="1" applyFill="1" applyBorder="1"/>
    <x:xf numFmtId="205" fontId="0" fillId="0" borderId="5" xfId="0" applyNumberFormat="1" applyFont="1" applyFill="1" applyBorder="1"/>
    <x:xf numFmtId="203" fontId="11" fillId="0" borderId="3" xfId="0" applyNumberFormat="1" applyFont="1" applyFill="1" applyBorder="1"/>
    <x:xf numFmtId="203" fontId="11" fillId="0" borderId="4" xfId="0" applyNumberFormat="1" applyFont="1" applyFill="1" applyBorder="1"/>
    <x:xf numFmtId="203" fontId="11" fillId="9" borderId="3" xfId="0" applyNumberFormat="1" applyFont="1" applyFill="1" applyBorder="1"/>
    <x:xf numFmtId="203" fontId="11" fillId="9" borderId="4" xfId="0" applyNumberFormat="1" applyFont="1" applyFill="1" applyBorder="1"/>
    <x:xf numFmtId="0" fontId="11" fillId="0" borderId="4" xfId="0" applyNumberFormat="1" applyFont="1" applyFill="1" applyBorder="1"/>
    <x:xf numFmtId="204" fontId="11" fillId="0" borderId="4" xfId="0" applyNumberFormat="1" applyFont="1" applyFill="1" applyBorder="1"/>
    <x:xf numFmtId="205" fontId="11" fillId="0" borderId="5" xfId="0" applyNumberFormat="1" applyFont="1" applyFill="1" applyBorder="1"/>
    <x:xf numFmtId="0" fontId="11" fillId="9" borderId="4" xfId="0" applyNumberFormat="1" applyFont="1" applyFill="1" applyBorder="1"/>
    <x:xf numFmtId="204" fontId="11" fillId="9" borderId="4" xfId="0" applyNumberFormat="1" applyFont="1" applyFill="1" applyBorder="1"/>
    <x:xf numFmtId="205" fontId="11" fillId="9" borderId="5" xfId="0" applyNumberFormat="1" applyFont="1" applyFill="1" applyBorder="1"/>
    <x:xf numFmtId="203" fontId="12" fillId="0" borderId="4" xfId="0" applyNumberFormat="1" applyFont="1" applyFill="1" applyBorder="1"/>
    <x:xf numFmtId="201" fontId="12" fillId="0" borderId="4" xfId="0" applyNumberFormat="1" applyFont="1" applyFill="1" applyBorder="1"/>
    <x:xf numFmtId="0" fontId="0" fillId="5" borderId="3" xfId="0" applyNumberFormat="1" applyFont="1" applyFill="1" applyBorder="1"/>
    <x:xf numFmtId="0" fontId="0" fillId="5" borderId="4" xfId="0" applyNumberFormat="1" applyFont="1" applyFill="1" applyBorder="1"/>
    <x:xf numFmtId="0" fontId="0" fillId="5" borderId="5" xfId="0" applyNumberFormat="1" applyFont="1" applyFill="1" applyBorder="1"/>
    <x:xf numFmtId="0" fontId="5" fillId="0" borderId="3" xfId="0" applyNumberFormat="1" applyFont="1" applyFill="1" applyBorder="1" applyAlignment="1">
      <x:alignment wrapText="1"/>
    </x:xf>
    <x:xf numFmtId="0" fontId="0" fillId="5" borderId="3" xfId="0" applyNumberFormat="1" applyFont="1" applyFill="1" applyBorder="1" applyAlignment="1">
      <x:alignment wrapText="1"/>
    </x:xf>
    <x:xf numFmtId="0" fontId="0" fillId="0" borderId="3" xfId="0" applyNumberFormat="1" applyFont="1" applyFill="1" applyBorder="1" applyAlignment="1">
      <x:alignment wrapText="1"/>
    </x:xf>
    <x:xf numFmtId="0" fontId="5" fillId="0" borderId="4" xfId="0" applyNumberFormat="1" applyFont="1" applyFill="1" applyBorder="1" applyAlignment="1">
      <x:alignment wrapText="1"/>
    </x:xf>
    <x:xf numFmtId="0" fontId="0" fillId="5" borderId="4" xfId="0" applyNumberFormat="1" applyFont="1" applyFill="1" applyBorder="1" applyAlignment="1">
      <x:alignment wrapText="1"/>
    </x:xf>
    <x:xf numFmtId="0" fontId="0" fillId="0" borderId="4" xfId="0" applyNumberFormat="1" applyFont="1" applyFill="1" applyBorder="1" applyAlignment="1">
      <x:alignment wrapText="1"/>
    </x:xf>
    <x:xf numFmtId="0" fontId="5" fillId="0" borderId="5" xfId="0" applyNumberFormat="1" applyFont="1" applyFill="1" applyBorder="1" applyAlignment="1">
      <x:alignment wrapText="1"/>
    </x:xf>
    <x:xf numFmtId="0" fontId="0" fillId="5" borderId="5" xfId="0" applyNumberFormat="1" applyFont="1" applyFill="1" applyBorder="1" applyAlignment="1">
      <x:alignment wrapText="1"/>
    </x:xf>
    <x:xf numFmtId="0" fontId="0" fillId="0" borderId="5" xfId="0" applyNumberFormat="1" applyFont="1" applyFill="1" applyBorder="1" applyAlignment="1">
      <x:alignment wrapText="1"/>
    </x:xf>
    <x:xf numFmtId="0" fontId="5" fillId="0" borderId="3" xfId="0" applyNumberFormat="1" applyFont="1" applyFill="1" applyBorder="1" applyAlignment="1">
      <x:alignment vertical="center" wrapText="1"/>
    </x:xf>
    <x:xf numFmtId="0" fontId="0" fillId="5" borderId="3" xfId="0" applyNumberFormat="1" applyFont="1" applyFill="1" applyBorder="1" applyAlignment="1">
      <x:alignment vertical="center" wrapText="1"/>
    </x:xf>
    <x:xf numFmtId="0" fontId="0" fillId="0" borderId="3" xfId="0" applyNumberFormat="1" applyFont="1" applyFill="1" applyBorder="1" applyAlignment="1">
      <x:alignment vertical="center" wrapText="1"/>
    </x:xf>
    <x:xf numFmtId="0" fontId="5" fillId="0" borderId="4" xfId="0" applyNumberFormat="1" applyFont="1" applyFill="1" applyBorder="1" applyAlignment="1">
      <x:alignment vertical="center" wrapText="1"/>
    </x:xf>
    <x:xf numFmtId="0" fontId="0" fillId="5" borderId="4" xfId="0" applyNumberFormat="1" applyFont="1" applyFill="1" applyBorder="1" applyAlignment="1">
      <x:alignment vertical="center" wrapText="1"/>
    </x:xf>
    <x:xf numFmtId="0" fontId="0" fillId="0" borderId="4" xfId="0" applyNumberFormat="1" applyFont="1" applyFill="1" applyBorder="1" applyAlignment="1">
      <x:alignment vertical="center" wrapText="1"/>
    </x:xf>
    <x:xf numFmtId="0" fontId="5" fillId="0" borderId="5" xfId="0" applyNumberFormat="1" applyFont="1" applyFill="1" applyBorder="1" applyAlignment="1">
      <x:alignment vertical="center" wrapText="1"/>
    </x:xf>
    <x:xf numFmtId="0" fontId="0" fillId="5" borderId="5" xfId="0" applyNumberFormat="1" applyFont="1" applyFill="1" applyBorder="1" applyAlignment="1">
      <x:alignment vertical="center" wrapText="1"/>
    </x:xf>
    <x:xf numFmtId="0" fontId="0" fillId="0" borderId="5" xfId="0" applyNumberFormat="1" applyFont="1" applyFill="1" applyBorder="1" applyAlignment="1">
      <x:alignment vertical="center" wrapText="1"/>
    </x:xf>
    <x:xf numFmtId="203" fontId="0" fillId="0" borderId="0" xfId="0" applyNumberFormat="1" applyFont="1" applyFill="1" applyBorder="1"/>
    <x:xf numFmtId="203" fontId="5" fillId="5" borderId="6" xfId="0" applyNumberFormat="1" applyFont="1" applyFill="1" applyBorder="1"/>
    <x:xf numFmtId="206" fontId="0" fillId="0" borderId="0" xfId="0" applyNumberFormat="1" applyFont="1" applyFill="1" applyBorder="1"/>
    <x:xf numFmtId="206" fontId="5" fillId="5" borderId="6" xfId="0" applyNumberFormat="1" applyFont="1" applyFill="1" applyBorder="1"/>
    <x:xf numFmtId="203" fontId="11" fillId="0" borderId="0" xfId="0" applyNumberFormat="1" applyFont="1" applyFill="1" applyBorder="1"/>
    <x:xf numFmtId="203" fontId="11" fillId="9" borderId="0" xfId="0" applyNumberFormat="1" applyFont="1" applyFill="1" applyBorder="1"/>
    <x:xf numFmtId="0" fontId="0" fillId="0" borderId="0" xfId="0" applyNumberFormat="1" applyFont="1" applyFill="1" applyBorder="1" applyAlignment="1">
      <x:alignment wrapText="1"/>
    </x:xf>
    <x:xf numFmtId="203" fontId="11" fillId="9" borderId="0" xfId="0" applyNumberFormat="1" applyFont="1" applyFill="1" applyBorder="1" applyAlignment="1">
      <x:alignment wrapText="1"/>
    </x:xf>
    <x:xf numFmtId="206" fontId="0" fillId="0" borderId="0" xfId="0" applyNumberFormat="1" applyFont="1" applyFill="1" applyBorder="1" applyAlignment="1">
      <x:alignment wrapText="1"/>
    </x:xf>
    <x:xf numFmtId="203" fontId="0" fillId="0" borderId="0" xfId="0" applyNumberFormat="1" applyFont="1" applyFill="1" applyBorder="1" applyAlignment="1">
      <x:alignment wrapText="1"/>
    </x:xf>
    <x:xf numFmtId="201" fontId="0" fillId="0" borderId="0" xfId="0" applyNumberFormat="1" applyFont="1" applyFill="1" applyBorder="1" applyAlignment="1">
      <x:alignment wrapText="1"/>
    </x:xf>
    <x:xf numFmtId="0" fontId="5" fillId="5" borderId="6" xfId="0" applyNumberFormat="1" applyFont="1" applyFill="1" applyBorder="1" applyAlignment="1">
      <x:alignment wrapText="1"/>
    </x:xf>
    <x:xf numFmtId="203" fontId="5" fillId="5" borderId="6" xfId="0" applyNumberFormat="1" applyFont="1" applyFill="1" applyBorder="1" applyAlignment="1">
      <x:alignment wrapText="1"/>
    </x:xf>
    <x:xf numFmtId="206" fontId="5" fillId="5" borderId="6" xfId="0" applyNumberFormat="1" applyFont="1" applyFill="1" applyBorder="1" applyAlignment="1">
      <x:alignment wrapText="1"/>
    </x:xf>
    <x:xf numFmtId="201" fontId="5" fillId="5" borderId="6" xfId="0" applyNumberFormat="1" applyFont="1" applyFill="1" applyBorder="1" applyAlignment="1">
      <x:alignment wrapText="1"/>
    </x:xf>
    <x:xf numFmtId="0" fontId="4" fillId="0" borderId="0" xfId="0" applyNumberFormat="1" applyFont="1" applyFill="1" applyBorder="1"/>
    <x:xf numFmtId="0" fontId="4" fillId="0" borderId="0" xfId="0" applyNumberFormat="1" applyFont="1" applyFill="1" applyBorder="1" applyAlignment="1">
      <x:alignment wrapText="1"/>
    </x:xf>
    <x:xf numFmtId="0" fontId="13" fillId="0" borderId="0" xfId="0" applyNumberFormat="1" applyFont="1" applyFill="1" applyBorder="1"/>
    <x:xf numFmtId="0" fontId="9" fillId="5" borderId="0" xfId="0" applyNumberFormat="1" applyFont="1" applyFill="1" applyBorder="1" applyAlignment="1">
      <x:alignment wrapText="1"/>
    </x:xf>
    <x:xf numFmtId="0" fontId="9" fillId="5" borderId="0" xfId="0" applyNumberFormat="1" applyFont="1" applyFill="1" applyBorder="1" applyAlignment="1">
      <x:alignment horizontal="center" wrapText="1"/>
    </x:xf>
    <x:xf numFmtId="203" fontId="6" fillId="0" borderId="0" xfId="0" applyNumberFormat="1" applyFont="1" applyFill="1" applyBorder="1"/>
    <x:xf numFmtId="203" fontId="10" fillId="5" borderId="6" xfId="0" applyNumberFormat="1" applyFont="1" applyFill="1" applyBorder="1"/>
    <x:xf numFmtId="201" fontId="10" fillId="5" borderId="6" xfId="0" applyNumberFormat="1" applyFont="1" applyFill="1" applyBorder="1"/>
    <x:xf numFmtId="0" fontId="6" fillId="0" borderId="0" xfId="0" applyNumberFormat="1" applyFont="1" applyFill="1" applyBorder="1"/>
    <x:xf numFmtId="207" fontId="0" fillId="0" borderId="0" xfId="0" applyNumberFormat="1" applyFont="1" applyFill="1" applyBorder="1"/>
    <x:xf numFmtId="207" fontId="6" fillId="0" borderId="0" xfId="0" applyNumberFormat="1" applyFont="1" applyFill="1" applyBorder="1"/>
    <x:xf numFmtId="206" fontId="6" fillId="0" borderId="0" xfId="0" applyNumberFormat="1" applyFont="1" applyFill="1" applyBorder="1"/>
    <x:xf numFmtId="0" fontId="11" fillId="0" borderId="0" xfId="0" applyNumberFormat="1" applyFont="1" applyFill="1" applyBorder="1"/>
    <x:xf numFmtId="0" fontId="11" fillId="9" borderId="0" xfId="0" applyNumberFormat="1" applyFont="1" applyFill="1" applyBorder="1"/>
    <x:xf numFmtId="204" fontId="11" fillId="9" borderId="0" xfId="0" applyNumberFormat="1" applyFont="1" applyFill="1" applyBorder="1"/>
    <x:xf numFmtId="206" fontId="11" fillId="0" borderId="0" xfId="0" applyNumberFormat="1" applyFont="1" applyFill="1" applyBorder="1"/>
    <x:xf numFmtId="206" fontId="11" fillId="9" borderId="0" xfId="0" applyNumberFormat="1" applyFont="1" applyFill="1" applyBorder="1"/>
    <x:xf numFmtId="201" fontId="6" fillId="0" borderId="0" xfId="0" applyNumberFormat="1" applyFont="1" applyFill="1" applyBorder="1" applyAlignment="1">
      <x:alignment wrapText="1"/>
    </x:xf>
    <x:xf numFmtId="203" fontId="6" fillId="0" borderId="0" xfId="0" applyNumberFormat="1" applyFont="1" applyFill="1" applyBorder="1" applyAlignment="1">
      <x:alignment wrapText="1"/>
    </x:xf>
    <x:xf numFmtId="207" fontId="6" fillId="0" borderId="0" xfId="0" applyNumberFormat="1" applyFont="1" applyFill="1" applyBorder="1" applyAlignment="1">
      <x:alignment wrapText="1"/>
    </x:xf>
    <x:xf numFmtId="206" fontId="6" fillId="0" borderId="0" xfId="0" applyNumberFormat="1" applyFont="1" applyFill="1" applyBorder="1" applyAlignment="1">
      <x:alignment wrapText="1"/>
    </x:xf>
    <x:xf numFmtId="0" fontId="1" fillId="2" borderId="1" xfId="0" applyNumberFormat="1" applyFont="1" applyFill="1" applyBorder="1" applyAlignment="1">
      <x:alignment horizontal="left" vertical="center" wrapText="1"/>
    </x:xf>
    <x:xf numFmtId="206" fontId="11" fillId="9" borderId="0" xfId="0" applyNumberFormat="1" applyFont="1" applyFill="1" applyBorder="1" applyAlignment="1">
      <x:alignment wrapText="1"/>
    </x:xf>
    <x:xf numFmtId="203" fontId="10" fillId="5" borderId="6" xfId="0" applyNumberFormat="1" applyFont="1" applyFill="1" applyBorder="1" applyAlignment="1">
      <x:alignment wrapText="1"/>
    </x:xf>
    <x:xf numFmtId="0" fontId="3" fillId="3" borderId="0" xfId="0" applyNumberFormat="1" applyFont="1" applyFill="1" applyBorder="1" applyAlignment="1">
      <x:alignment vertical="center"/>
    </x:xf>
    <x:xf numFmtId="0" fontId="9" fillId="5" borderId="0" xfId="0" applyNumberFormat="1" applyFont="1" applyFill="1" applyBorder="1" applyAlignment="1">
      <x:alignment vertical="center"/>
    </x:xf>
    <x:xf numFmtId="0" fontId="7" fillId="8" borderId="0" xfId="0" applyNumberFormat="1" applyFont="1" applyFill="1" applyBorder="1" applyAlignment="1">
      <x:alignment vertical="center" wrapText="1"/>
    </x:xf>
    <x:xf numFmtId="208" fontId="0" fillId="0" borderId="0" xfId="0" applyNumberFormat="1" applyFont="1" applyFill="1" applyBorder="1"/>
    <x:xf numFmtId="208" fontId="11" fillId="0" borderId="0" xfId="0" applyNumberFormat="1" applyFont="1" applyFill="1" applyBorder="1"/>
    <x:xf numFmtId="208" fontId="11" fillId="9" borderId="0" xfId="0" applyNumberFormat="1" applyFont="1" applyFill="1" applyBorder="1"/>
    <x:xf numFmtId="0" fontId="7" fillId="5" borderId="0" xfId="0" applyNumberFormat="1" applyFont="1" applyFill="1" applyBorder="1" applyAlignment="1">
      <x:alignment vertical="center" wrapText="1"/>
    </x:xf>
    <x:xf numFmtId="0" fontId="7" fillId="9" borderId="0" xfId="0" applyNumberFormat="1" applyFont="1" applyFill="1" applyBorder="1" applyAlignment="1">
      <x:alignment vertical="center" wrapText="1"/>
    </x:xf>
    <x:xf numFmtId="0" fontId="14" fillId="9" borderId="0" xfId="0" applyNumberFormat="1" applyFont="1" applyFill="1" applyBorder="1" applyAlignment="1">
      <x:alignment vertical="center" wrapText="1"/>
    </x:xf>
    <x:xf numFmtId="209" fontId="0" fillId="0" borderId="0" xfId="0" applyNumberFormat="1" applyFont="1" applyFill="1" applyBorder="1"/>
    <x:xf numFmtId="208" fontId="5" fillId="5" borderId="6" xfId="0" applyNumberFormat="1" applyFont="1" applyFill="1" applyBorder="1"/>
    <x:xf numFmtId="209" fontId="11" fillId="0" borderId="0" xfId="0" applyNumberFormat="1" applyFont="1" applyFill="1" applyBorder="1"/>
    <x:xf numFmtId="209" fontId="11" fillId="9" borderId="0" xfId="0" applyNumberFormat="1" applyFont="1" applyFill="1" applyBorder="1"/>
    <x:xf numFmtId="201" fontId="11" fillId="0" borderId="0" xfId="0" applyNumberFormat="1" applyFont="1" applyFill="1" applyBorder="1"/>
    <x:xf numFmtId="201" fontId="11" fillId="9" borderId="0" xfId="0" applyNumberFormat="1" applyFont="1" applyFill="1" applyBorder="1"/>
    <x:xf numFmtId="209" fontId="6" fillId="0" borderId="0" xfId="0" applyNumberFormat="1" applyFont="1" applyFill="1" applyBorder="1"/>
    <x:xf numFmtId="209" fontId="11" fillId="9" borderId="0" xfId="0" applyNumberFormat="1" applyFont="1" applyFill="1" applyBorder="1" applyAlignment="1">
      <x:alignment wrapText="1"/>
    </x:xf>
    <x:xf numFmtId="208" fontId="0" fillId="0" borderId="0" xfId="0" applyNumberFormat="1" applyFont="1" applyFill="1" applyBorder="1" applyAlignment="1">
      <x:alignment wrapText="1"/>
    </x:xf>
    <x:xf numFmtId="0" fontId="11" fillId="9" borderId="0" xfId="0" applyNumberFormat="1" applyFont="1" applyFill="1" applyBorder="1" applyAlignment="1">
      <x:alignment wrapText="1"/>
    </x:xf>
    <x:xf numFmtId="208" fontId="5" fillId="5" borderId="6" xfId="0" applyNumberFormat="1" applyFont="1" applyFill="1" applyBorder="1" applyAlignment="1">
      <x:alignment wrapText="1"/>
    </x:xf>
    <x:xf numFmtId="201" fontId="11" fillId="9" borderId="0" xfId="0" applyNumberFormat="1" applyFont="1" applyFill="1" applyBorder="1" applyAlignment="1">
      <x:alignment wrapText="1"/>
    </x:xf>
    <x:xf numFmtId="210" fontId="0" fillId="0" borderId="0" xfId="0" applyNumberFormat="1" applyFont="1" applyFill="1" applyBorder="1"/>
    <x:xf numFmtId="210" fontId="0" fillId="3" borderId="0" xfId="0" applyNumberFormat="1" applyFont="1" applyFill="1" applyBorder="1"/>
    <x:xf numFmtId="210" fontId="1" fillId="3" borderId="0" xfId="0" applyNumberFormat="1" applyFont="1" applyFill="1" applyBorder="1"/>
    <x:xf numFmtId="210" fontId="1" fillId="3" borderId="0" xfId="0" applyNumberFormat="1" applyFont="1" applyFill="1" applyBorder="1" applyAlignment="1">
      <x:alignment horizontal="center"/>
    </x:xf>
    <x:xf numFmtId="208" fontId="0" fillId="8" borderId="0" xfId="0" applyNumberFormat="1" applyFont="1" applyFill="1" applyBorder="1"/>
    <x:xf numFmtId="206" fontId="0" fillId="8" borderId="0" xfId="0" applyNumberFormat="1" applyFont="1" applyFill="1" applyBorder="1"/>
    <x:xf numFmtId="0" fontId="1" fillId="3" borderId="3" xfId="0" applyNumberFormat="1" applyFont="1" applyFill="1" applyBorder="1" applyAlignment="1">
      <x:alignment horizontal="center" vertical="center" wrapText="1"/>
    </x:xf>
    <x:xf numFmtId="210" fontId="1" fillId="3" borderId="4" xfId="0" applyNumberFormat="1" applyFont="1" applyFill="1" applyBorder="1" applyAlignment="1">
      <x:alignment horizontal="center"/>
    </x:xf>
    <x:xf numFmtId="208" fontId="0" fillId="0" borderId="4" xfId="0" applyNumberFormat="1" applyFont="1" applyFill="1" applyBorder="1"/>
    <x:xf numFmtId="208" fontId="0" fillId="8" borderId="4" xfId="0" applyNumberFormat="1" applyFont="1" applyFill="1" applyBorder="1"/>
    <x:xf numFmtId="206" fontId="0" fillId="8" borderId="4" xfId="0" applyNumberFormat="1" applyFont="1" applyFill="1" applyBorder="1"/>
    <x:xf numFmtId="210" fontId="1" fillId="3" borderId="15" xfId="0" applyNumberFormat="1" applyFont="1" applyFill="1" applyBorder="1" applyAlignment="1">
      <x:alignment horizontal="center"/>
    </x:xf>
    <x:xf numFmtId="208" fontId="0" fillId="0" borderId="15" xfId="0" applyNumberFormat="1" applyFont="1" applyFill="1" applyBorder="1"/>
    <x:xf numFmtId="208" fontId="0" fillId="8" borderId="15" xfId="0" applyNumberFormat="1" applyFont="1" applyFill="1" applyBorder="1"/>
    <x:xf numFmtId="206" fontId="0" fillId="8" borderId="15" xfId="0" applyNumberFormat="1" applyFont="1" applyFill="1" applyBorder="1"/>
    <x:xf numFmtId="0" fontId="0" fillId="0" borderId="16" xfId="0" applyNumberFormat="1" applyFont="1" applyFill="1" applyBorder="1" applyAlignment="1">
      <x:alignment wrapText="1"/>
    </x:xf>
    <x:xf numFmtId="208" fontId="0" fillId="0" borderId="16" xfId="0" applyNumberFormat="1" applyFont="1" applyFill="1" applyBorder="1" applyAlignment="1">
      <x:alignment wrapText="1"/>
    </x:xf>
    <x:xf numFmtId="204" fontId="0" fillId="0" borderId="0" xfId="0" applyNumberFormat="1" applyFont="1" applyFill="1" applyBorder="1"/>
    <x:xf numFmtId="204" fontId="0" fillId="0" borderId="0" xfId="0" applyNumberFormat="1" applyFont="1" applyFill="1" applyBorder="1" applyAlignment="1">
      <x:alignment wrapText="1"/>
    </x:xf>
    <x:xf numFmtId="0" fontId="0" fillId="9" borderId="0" xfId="0" applyNumberFormat="1" applyFont="1" applyFill="1" applyBorder="1" applyAlignment="1">
      <x:alignment wrapText="1"/>
    </x:xf>
    <x:xf numFmtId="0" fontId="14" fillId="9" borderId="0" xfId="0" applyNumberFormat="1" applyFont="1" applyFill="1" applyBorder="1" applyAlignment="1">
      <x:alignment wrapText="1"/>
    </x:xf>
    <x:xf numFmtId="0" fontId="5" fillId="0" borderId="3" xfId="0" applyNumberFormat="1" applyFont="1" applyFill="1" applyBorder="1" applyAlignment="1">
      <x:alignment vertical="center"/>
    </x:xf>
    <x:xf numFmtId="203" fontId="11" fillId="9" borderId="3" xfId="0" applyNumberFormat="1" applyFont="1" applyFill="1" applyBorder="1" applyAlignment="1">
      <x:alignment vertical="center"/>
    </x:xf>
    <x:xf numFmtId="0" fontId="0" fillId="0" borderId="3" xfId="0" applyNumberFormat="1" applyFont="1" applyFill="1" applyBorder="1" applyAlignment="1">
      <x:alignment vertical="center"/>
    </x:xf>
    <x:xf numFmtId="0" fontId="5" fillId="0" borderId="4" xfId="0" applyNumberFormat="1" applyFont="1" applyFill="1" applyBorder="1" applyAlignment="1">
      <x:alignment vertical="center"/>
    </x:xf>
    <x:xf numFmtId="203" fontId="11" fillId="9" borderId="4" xfId="0" applyNumberFormat="1" applyFont="1" applyFill="1" applyBorder="1" applyAlignment="1">
      <x:alignment vertical="center"/>
    </x:xf>
    <x:xf numFmtId="0" fontId="0" fillId="0" borderId="4" xfId="0" applyNumberFormat="1" applyFont="1" applyFill="1" applyBorder="1" applyAlignment="1">
      <x:alignment vertical="center"/>
    </x:xf>
    <x:xf numFmtId="203" fontId="12" fillId="0" borderId="4" xfId="0" applyNumberFormat="1" applyFont="1" applyFill="1" applyBorder="1" applyAlignment="1">
      <x:alignment vertical="center"/>
    </x:xf>
    <x:xf numFmtId="201" fontId="12" fillId="0" borderId="4" xfId="0" applyNumberFormat="1" applyFont="1" applyFill="1" applyBorder="1" applyAlignment="1">
      <x:alignment vertical="center"/>
    </x:xf>
    <x:xf numFmtId="0" fontId="11" fillId="9" borderId="4" xfId="0" applyNumberFormat="1" applyFont="1" applyFill="1" applyBorder="1" applyAlignment="1">
      <x:alignment vertical="center"/>
    </x:xf>
    <x:xf numFmtId="204" fontId="11" fillId="9" borderId="4" xfId="0" applyNumberFormat="1" applyFont="1" applyFill="1" applyBorder="1" applyAlignment="1">
      <x:alignment vertical="center"/>
    </x:xf>
    <x:xf numFmtId="0" fontId="5" fillId="0" borderId="5" xfId="0" applyNumberFormat="1" applyFont="1" applyFill="1" applyBorder="1" applyAlignment="1">
      <x:alignment vertical="center"/>
    </x:xf>
    <x:xf numFmtId="205" fontId="11" fillId="9" borderId="5" xfId="0" applyNumberFormat="1" applyFont="1" applyFill="1" applyBorder="1" applyAlignment="1">
      <x:alignment vertical="center"/>
    </x:xf>
    <x:xf numFmtId="0" fontId="0" fillId="0" borderId="5" xfId="0" applyNumberFormat="1" applyFont="1" applyFill="1" applyBorder="1" applyAlignment="1">
      <x:alignment vertical="center"/>
    </x:xf>
    <x:xf numFmtId="0" fontId="0" fillId="0" borderId="0" xfId="0" applyNumberFormat="1" applyFont="1" applyFill="1" applyBorder="1" applyAlignment="1">
      <x:alignment vertical="center" wrapText="1"/>
    </x:xf>
    <x:xf numFmtId="203" fontId="11" fillId="9" borderId="0" xfId="0" applyNumberFormat="1" applyFont="1" applyFill="1" applyBorder="1" applyAlignment="1">
      <x:alignment vertical="center" wrapText="1"/>
    </x:xf>
    <x:xf numFmtId="206" fontId="0" fillId="0" borderId="0" xfId="0" applyNumberFormat="1" applyFont="1" applyFill="1" applyBorder="1" applyAlignment="1">
      <x:alignment vertical="center" wrapText="1"/>
    </x:xf>
    <x:xf numFmtId="203" fontId="0" fillId="0" borderId="0" xfId="0" applyNumberFormat="1" applyFont="1" applyFill="1" applyBorder="1" applyAlignment="1">
      <x:alignment vertical="center" wrapText="1"/>
    </x:xf>
    <x:xf numFmtId="201" fontId="0" fillId="0" borderId="0" xfId="0" applyNumberFormat="1" applyFont="1" applyFill="1" applyBorder="1" applyAlignment="1">
      <x:alignment vertical="center" wrapText="1"/>
    </x:xf>
    <x:xf numFmtId="0" fontId="5" fillId="5" borderId="6" xfId="0" applyNumberFormat="1" applyFont="1" applyFill="1" applyBorder="1" applyAlignment="1">
      <x:alignment vertical="center" wrapText="1"/>
    </x:xf>
    <x:xf numFmtId="203" fontId="5" fillId="5" borderId="6" xfId="0" applyNumberFormat="1" applyFont="1" applyFill="1" applyBorder="1" applyAlignment="1">
      <x:alignment vertical="center" wrapText="1"/>
    </x:xf>
    <x:xf numFmtId="206" fontId="5" fillId="5" borderId="6" xfId="0" applyNumberFormat="1" applyFont="1" applyFill="1" applyBorder="1" applyAlignment="1">
      <x:alignment vertical="center" wrapText="1"/>
    </x:xf>
    <x:xf numFmtId="201" fontId="5" fillId="5" borderId="6"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13" fillId="0" borderId="0" xfId="0" applyNumberFormat="1" applyFont="1" applyFill="1" applyBorder="1" applyAlignment="1">
      <x:alignment vertical="center"/>
    </x:xf>
    <x:xf numFmtId="0" fontId="9" fillId="5" borderId="0" xfId="0" applyNumberFormat="1" applyFont="1" applyFill="1" applyBorder="1" applyAlignment="1">
      <x:alignment horizontal="center" vertical="center" wrapText="1"/>
    </x:xf>
    <x:xf numFmtId="203" fontId="6" fillId="0" borderId="0" xfId="0" applyNumberFormat="1" applyFont="1" applyFill="1" applyBorder="1" applyAlignment="1">
      <x:alignment vertical="center"/>
    </x:xf>
    <x:xf numFmtId="203" fontId="10" fillId="5" borderId="6" xfId="0" applyNumberFormat="1" applyFont="1" applyFill="1" applyBorder="1" applyAlignment="1">
      <x:alignment vertical="center"/>
    </x:xf>
    <x:xf numFmtId="201" fontId="10" fillId="5" borderId="6" xfId="0" applyNumberFormat="1" applyFont="1" applyFill="1" applyBorder="1" applyAlignment="1">
      <x:alignment vertical="center"/>
    </x:xf>
    <x:xf numFmtId="0" fontId="6" fillId="0" borderId="0" xfId="0" applyNumberFormat="1" applyFont="1" applyFill="1" applyBorder="1" applyAlignment="1">
      <x:alignment vertical="center"/>
    </x:xf>
    <x:xf numFmtId="204" fontId="11" fillId="9" borderId="0" xfId="0" applyNumberFormat="1" applyFont="1" applyFill="1" applyBorder="1" applyAlignment="1">
      <x:alignment vertical="center"/>
    </x:xf>
    <x:xf numFmtId="201" fontId="6" fillId="0" borderId="0" xfId="0" applyNumberFormat="1" applyFont="1" applyFill="1" applyBorder="1" applyAlignment="1">
      <x:alignment vertical="center" wrapText="1"/>
    </x:xf>
    <x:xf numFmtId="203" fontId="6" fillId="0" borderId="0" xfId="0" applyNumberFormat="1" applyFont="1" applyFill="1" applyBorder="1" applyAlignment="1">
      <x:alignment vertical="center" wrapText="1"/>
    </x:xf>
    <x:xf numFmtId="207" fontId="6" fillId="0" borderId="0" xfId="0" applyNumberFormat="1" applyFont="1" applyFill="1" applyBorder="1" applyAlignment="1">
      <x:alignment vertical="center" wrapText="1"/>
    </x:xf>
    <x:xf numFmtId="206" fontId="6" fillId="0" borderId="0" xfId="0" applyNumberFormat="1" applyFont="1" applyFill="1" applyBorder="1" applyAlignment="1">
      <x:alignment vertical="center" wrapText="1"/>
    </x:xf>
    <x:xf numFmtId="206" fontId="11" fillId="9" borderId="0" xfId="0" applyNumberFormat="1" applyFont="1" applyFill="1" applyBorder="1" applyAlignment="1">
      <x:alignment vertical="center" wrapText="1"/>
    </x:xf>
    <x:xf numFmtId="203" fontId="10" fillId="5" borderId="6" xfId="0" applyNumberFormat="1" applyFont="1" applyFill="1" applyBorder="1" applyAlignment="1">
      <x:alignment vertical="center" wrapText="1"/>
    </x:xf>
    <x:xf numFmtId="208" fontId="11" fillId="9" borderId="0" xfId="0" applyNumberFormat="1" applyFont="1" applyFill="1" applyBorder="1" applyAlignment="1">
      <x:alignment vertical="center"/>
    </x:xf>
    <x:xf numFmtId="0" fontId="0" fillId="8" borderId="0" xfId="0" applyNumberFormat="1" applyFont="1" applyFill="1" applyBorder="1" applyAlignment="1">
      <x:alignment vertical="center"/>
    </x:xf>
    <x:xf numFmtId="0" fontId="9" fillId="5" borderId="0" xfId="0" applyNumberFormat="1" applyFont="1" applyFill="1" applyBorder="1" applyAlignment="1">
      <x:alignment vertical="center" wrapText="1"/>
    </x:xf>
    <x:xf numFmtId="209" fontId="11" fillId="9" borderId="0" xfId="0" applyNumberFormat="1" applyFont="1" applyFill="1" applyBorder="1" applyAlignment="1">
      <x:alignment vertical="center" wrapText="1"/>
    </x:xf>
    <x:xf numFmtId="208" fontId="0" fillId="0" borderId="0" xfId="0" applyNumberFormat="1" applyFont="1" applyFill="1" applyBorder="1" applyAlignment="1">
      <x:alignment vertical="center" wrapText="1"/>
    </x:xf>
    <x:xf numFmtId="0" fontId="11" fillId="9" borderId="0" xfId="0" applyNumberFormat="1" applyFont="1" applyFill="1" applyBorder="1" applyAlignment="1">
      <x:alignment vertical="center" wrapText="1"/>
    </x:xf>
    <x:xf numFmtId="209" fontId="6" fillId="0" borderId="0" xfId="0" applyNumberFormat="1" applyFont="1" applyFill="1" applyBorder="1" applyAlignment="1">
      <x:alignment vertical="center"/>
    </x:xf>
    <x:xf numFmtId="206" fontId="11" fillId="9" borderId="0" xfId="0" applyNumberFormat="1" applyFont="1" applyFill="1" applyBorder="1" applyAlignment="1">
      <x:alignment vertical="center"/>
    </x:xf>
    <x:xf numFmtId="208" fontId="5" fillId="5" borderId="6" xfId="0" applyNumberFormat="1" applyFont="1" applyFill="1" applyBorder="1" applyAlignment="1">
      <x:alignment vertical="center" wrapText="1"/>
    </x:xf>
    <x:xf numFmtId="201" fontId="11" fillId="9" borderId="0" xfId="0" applyNumberFormat="1" applyFont="1" applyFill="1" applyBorder="1" applyAlignment="1">
      <x:alignment vertical="center" wrapText="1"/>
    </x:xf>
    <x:xf numFmtId="208" fontId="0" fillId="0" borderId="0" xfId="0" applyNumberFormat="1" applyFont="1" applyFill="1" applyBorder="1" applyAlignment="1">
      <x:alignment vertical="center"/>
    </x:xf>
    <x:xf numFmtId="201" fontId="0" fillId="0" borderId="0" xfId="0" applyNumberFormat="1" applyFont="1" applyFill="1" applyBorder="1" applyAlignment="1">
      <x:alignment vertical="center"/>
    </x:xf>
    <x:xf numFmtId="203" fontId="0" fillId="0" borderId="0" xfId="0" applyNumberFormat="1" applyFont="1" applyFill="1" applyBorder="1" applyAlignment="1">
      <x:alignment vertical="center"/>
    </x:xf>
    <x:xf numFmtId="210" fontId="1" fillId="3" borderId="4" xfId="0" applyNumberFormat="1" applyFont="1" applyFill="1" applyBorder="1" applyAlignment="1">
      <x:alignment horizontal="center" vertical="center"/>
    </x:xf>
    <x:xf numFmtId="208" fontId="0" fillId="0" borderId="4" xfId="0" applyNumberFormat="1" applyFont="1" applyFill="1" applyBorder="1" applyAlignment="1">
      <x:alignment vertical="center"/>
    </x:xf>
    <x:xf numFmtId="208" fontId="0" fillId="8" borderId="4" xfId="0" applyNumberFormat="1" applyFont="1" applyFill="1" applyBorder="1" applyAlignment="1">
      <x:alignment vertical="center"/>
    </x:xf>
    <x:xf numFmtId="206" fontId="0" fillId="8" borderId="4" xfId="0" applyNumberFormat="1" applyFont="1" applyFill="1" applyBorder="1" applyAlignment="1">
      <x:alignment vertical="center"/>
    </x:xf>
    <x:xf numFmtId="210" fontId="1" fillId="3" borderId="15" xfId="0" applyNumberFormat="1" applyFont="1" applyFill="1" applyBorder="1" applyAlignment="1">
      <x:alignment horizontal="center" vertical="center"/>
    </x:xf>
    <x:xf numFmtId="208" fontId="0" fillId="0" borderId="15" xfId="0" applyNumberFormat="1" applyFont="1" applyFill="1" applyBorder="1" applyAlignment="1">
      <x:alignment vertical="center"/>
    </x:xf>
    <x:xf numFmtId="208" fontId="0" fillId="8" borderId="15" xfId="0" applyNumberFormat="1" applyFont="1" applyFill="1" applyBorder="1" applyAlignment="1">
      <x:alignment vertical="center"/>
    </x:xf>
    <x:xf numFmtId="206" fontId="0" fillId="8" borderId="15" xfId="0" applyNumberFormat="1" applyFont="1" applyFill="1" applyBorder="1" applyAlignment="1">
      <x:alignment vertical="center"/>
    </x:xf>
    <x:xf numFmtId="0" fontId="0" fillId="0" borderId="16" xfId="0" applyNumberFormat="1" applyFont="1" applyFill="1" applyBorder="1" applyAlignment="1">
      <x:alignment vertical="center" wrapText="1"/>
    </x:xf>
    <x:xf numFmtId="208" fontId="0" fillId="0" borderId="16" xfId="0" applyNumberFormat="1" applyFont="1" applyFill="1" applyBorder="1" applyAlignment="1">
      <x:alignment vertical="center" wrapText="1"/>
    </x:xf>
    <x:xf numFmtId="0" fontId="9" fillId="5" borderId="0" xfId="0" applyNumberFormat="1" applyFont="1" applyFill="1" applyBorder="1" applyAlignment="1">
      <x:alignment horizontal="center" vertical="center"/>
    </x:xf>
    <x:xf numFmtId="204" fontId="0" fillId="0" borderId="0" xfId="0" applyNumberFormat="1" applyFont="1" applyFill="1" applyBorder="1" applyAlignment="1">
      <x:alignment vertical="center" wrapText="1"/>
    </x:xf>
    <x:xf numFmtId="211" fontId="3" fillId="2" borderId="0" xfId="0" applyNumberFormat="1" applyFont="1" applyFill="1" applyBorder="1" applyAlignment="1">
      <x:alignment horizontal="center" vertical="center"/>
    </x:xf>
    <x:xf numFmtId="208" fontId="3" fillId="2" borderId="0" xfId="0" applyNumberFormat="1" applyFont="1" applyFill="1" applyBorder="1" applyAlignment="1">
      <x:alignment horizontal="center" vertical="center"/>
    </x:xf>
    <x:xf numFmtId="212" fontId="3" fillId="2" borderId="0" xfId="0" applyNumberFormat="1" applyFont="1" applyFill="1" applyBorder="1" applyAlignment="1">
      <x:alignment horizontal="center" vertical="center"/>
    </x:xf>
    <x:xf numFmtId="211" fontId="11" fillId="9" borderId="3" xfId="0" applyNumberFormat="1" applyFont="1" applyFill="1" applyBorder="1" applyAlignment="1">
      <x:alignment vertical="center"/>
    </x:xf>
    <x:xf numFmtId="211" fontId="11" fillId="9" borderId="4" xfId="0" applyNumberFormat="1" applyFont="1" applyFill="1" applyBorder="1" applyAlignment="1">
      <x:alignment vertical="center"/>
    </x:xf>
    <x:xf numFmtId="211" fontId="12" fillId="0" borderId="4" xfId="0" applyNumberFormat="1" applyFont="1" applyFill="1" applyBorder="1" applyAlignment="1">
      <x:alignment vertical="center"/>
    </x:xf>
    <x:xf numFmtId="208" fontId="11" fillId="9" borderId="4" xfId="0" applyNumberFormat="1" applyFont="1" applyFill="1" applyBorder="1" applyAlignment="1">
      <x:alignment vertical="center"/>
    </x:xf>
    <x:xf numFmtId="213" fontId="0" fillId="5" borderId="4" xfId="0" applyNumberFormat="1" applyFont="1" applyFill="1" applyBorder="1" applyAlignment="1">
      <x:alignment vertical="center" wrapText="1"/>
    </x:xf>
    <x:xf numFmtId="208" fontId="0" fillId="5" borderId="4" xfId="0" applyNumberFormat="1" applyFont="1" applyFill="1" applyBorder="1" applyAlignment="1">
      <x:alignment vertical="center" wrapText="1"/>
    </x:xf>
    <x:xf numFmtId="211" fontId="11" fillId="9" borderId="0" xfId="0" applyNumberFormat="1" applyFont="1" applyFill="1" applyBorder="1" applyAlignment="1">
      <x:alignment vertical="center" wrapText="1"/>
    </x:xf>
    <x:xf numFmtId="211" fontId="5" fillId="5" borderId="6" xfId="0" applyNumberFormat="1" applyFont="1" applyFill="1" applyBorder="1" applyAlignment="1">
      <x:alignment vertical="center" wrapText="1"/>
    </x:xf>
    <x:xf numFmtId="208" fontId="6" fillId="0" borderId="0" xfId="0" applyNumberFormat="1" applyFont="1" applyFill="1" applyBorder="1" applyAlignment="1">
      <x:alignment vertical="center"/>
    </x:xf>
    <x:xf numFmtId="208" fontId="10" fillId="5" borderId="6" xfId="0" applyNumberFormat="1" applyFont="1" applyFill="1" applyBorder="1" applyAlignment="1">
      <x:alignment vertical="center"/>
    </x:xf>
    <x:xf numFmtId="213" fontId="6" fillId="0" borderId="0" xfId="0" applyNumberFormat="1" applyFont="1" applyFill="1" applyBorder="1" applyAlignment="1">
      <x:alignment vertical="center"/>
    </x:xf>
    <x:xf numFmtId="0" fontId="0" fillId="10" borderId="0" xfId="0" applyNumberFormat="1" applyFont="1" applyFill="1" applyBorder="1"/>
    <x:xf numFmtId="0" fontId="1" fillId="10" borderId="0" xfId="0" applyNumberFormat="1" applyFont="1" applyFill="1" applyBorder="1"/>
    <x:xf numFmtId="0" fontId="1" fillId="10" borderId="0" xfId="0" applyNumberFormat="1" applyFont="1" applyFill="1" applyBorder="1" applyAlignment="1">
      <x:alignment horizontal="left"/>
    </x:xf>
    <x:xf numFmtId="0" fontId="1" fillId="10" borderId="0" xfId="0" applyNumberFormat="1" applyFont="1" applyFill="1" applyBorder="1" applyAlignment="1">
      <x:alignment horizontal="left" vertical="center"/>
    </x:xf>
    <x:xf numFmtId="0" fontId="0" fillId="11" borderId="0" xfId="0" applyNumberFormat="1" applyFont="1" applyFill="1" applyBorder="1"/>
    <x:xf numFmtId="0" fontId="2" fillId="11" borderId="0" xfId="0" applyNumberFormat="1" applyFont="1" applyFill="1" applyBorder="1"/>
    <x:xf numFmtId="0" fontId="2" fillId="11" borderId="0" xfId="0" applyNumberFormat="1" applyFont="1" applyFill="1" applyBorder="1" applyAlignment="1">
      <x:alignment wrapText="1"/>
    </x:xf>
    <x:xf numFmtId="0" fontId="2" fillId="11" borderId="0" xfId="0" applyNumberFormat="1" applyFont="1" applyFill="1" applyBorder="1" applyAlignment="1">
      <x:alignment horizontal="left" wrapText="1"/>
    </x:xf>
    <x:xf numFmtId="0" fontId="2" fillId="11" borderId="0" xfId="0" applyNumberFormat="1" applyFont="1" applyFill="1" applyBorder="1" applyAlignment="1">
      <x:alignment horizontal="left" vertical="center" wrapText="1"/>
    </x:xf>
    <x:xf numFmtId="0" fontId="1" fillId="10" borderId="1" xfId="0" applyNumberFormat="1" applyFont="1" applyFill="1" applyBorder="1"/>
    <x:xf numFmtId="0" fontId="1" fillId="10" borderId="1" xfId="0" applyNumberFormat="1" applyFont="1" applyFill="1" applyBorder="1" applyAlignment="1">
      <x:alignment horizontal="left"/>
    </x:xf>
    <x:xf numFmtId="0" fontId="1" fillId="10" borderId="1" xfId="0" applyNumberFormat="1" applyFont="1" applyFill="1" applyBorder="1" applyAlignment="1">
      <x:alignment horizontal="left" vertical="center"/>
    </x:xf>
    <x:xf numFmtId="0" fontId="1" fillId="11" borderId="0" xfId="0" applyNumberFormat="1" applyFont="1" applyFill="1" applyBorder="1"/>
    <x:xf numFmtId="0" fontId="1" fillId="11" borderId="2" xfId="0" applyNumberFormat="1" applyFont="1" applyFill="1" applyBorder="1"/>
    <x:xf numFmtId="0" fontId="1" fillId="11" borderId="2" xfId="0" applyNumberFormat="1" applyFont="1" applyFill="1" applyBorder="1" applyAlignment="1">
      <x:alignment wrapText="1"/>
    </x:xf>
    <x:xf numFmtId="0" fontId="1" fillId="11" borderId="2" xfId="0" applyNumberFormat="1" applyFont="1" applyFill="1" applyBorder="1" applyAlignment="1">
      <x:alignment horizontal="center" wrapText="1"/>
    </x:xf>
    <x:xf numFmtId="0" fontId="1" fillId="11" borderId="2" xfId="0" applyNumberFormat="1" applyFont="1" applyFill="1" applyBorder="1" applyAlignment="1">
      <x:alignment horizontal="center" vertical="center" wrapText="1"/>
    </x:xf>
    <x:xf numFmtId="0" fontId="4" fillId="0" borderId="3" xfId="0" applyNumberFormat="1" applyFont="1" applyFill="1" applyBorder="1"/>
    <x:xf numFmtId="0" fontId="4" fillId="0" borderId="4" xfId="0" applyNumberFormat="1" applyFont="1" applyFill="1" applyBorder="1"/>
    <x:xf numFmtId="0" fontId="4" fillId="0" borderId="17" xfId="0" applyNumberFormat="1" applyFont="1" applyFill="1" applyBorder="1"/>
    <x:xf numFmtId="0" fontId="4" fillId="0" borderId="3" xfId="0" applyNumberFormat="1" applyFont="1" applyFill="1" applyBorder="1" applyAlignment="1">
      <x:alignment wrapText="1"/>
    </x:xf>
    <x:xf numFmtId="0" fontId="4" fillId="0" borderId="4"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3" xfId="0" applyNumberFormat="1" applyFont="1" applyFill="1" applyBorder="1" applyAlignment="1">
      <x:alignment vertical="center" wrapText="1"/>
    </x:xf>
    <x:xf numFmtId="0" fontId="4" fillId="0" borderId="4" xfId="0" applyNumberFormat="1" applyFont="1" applyFill="1" applyBorder="1" applyAlignment="1">
      <x:alignment vertical="center" wrapText="1"/>
    </x:xf>
    <x:xf numFmtId="0" fontId="4" fillId="0" borderId="17" xfId="0" applyNumberFormat="1" applyFont="1" applyFill="1" applyBorder="1" applyAlignment="1">
      <x:alignment vertical="center" wrapText="1"/>
    </x:xf>
    <x:xf numFmtId="0" fontId="6" fillId="0" borderId="3" xfId="0" applyNumberFormat="1" applyFont="1" applyFill="1" applyBorder="1" applyAlignment="1">
      <x:alignment vertical="center" wrapText="1"/>
    </x:xf>
    <x:xf numFmtId="0" fontId="6" fillId="0" borderId="4" xfId="0" applyNumberFormat="1" applyFont="1" applyFill="1" applyBorder="1" applyAlignment="1">
      <x:alignment vertical="center" wrapText="1"/>
    </x:xf>
    <x:xf numFmtId="0" fontId="6" fillId="0" borderId="17" xfId="0" applyNumberFormat="1" applyFont="1" applyFill="1" applyBorder="1" applyAlignment="1">
      <x:alignment vertical="center" wrapText="1"/>
    </x:xf>
    <x:xf numFmtId="211" fontId="6" fillId="0" borderId="3" xfId="0" applyNumberFormat="1" applyFont="1" applyFill="1" applyBorder="1" applyAlignment="1">
      <x:alignment vertical="center" wrapText="1"/>
    </x:xf>
    <x:xf numFmtId="208" fontId="6" fillId="0" borderId="4" xfId="0" applyNumberFormat="1" applyFont="1" applyFill="1" applyBorder="1" applyAlignment="1">
      <x:alignment vertical="center" wrapText="1"/>
    </x:xf>
    <x:xf numFmtId="213" fontId="6" fillId="0" borderId="4" xfId="0" applyNumberFormat="1" applyFont="1" applyFill="1" applyBorder="1" applyAlignment="1">
      <x:alignment vertical="center" wrapText="1"/>
    </x:xf>
    <x:xf numFmtId="201" fontId="6" fillId="0" borderId="4" xfId="0" applyNumberFormat="1" applyFont="1" applyFill="1" applyBorder="1" applyAlignment="1">
      <x:alignment vertical="center" wrapText="1"/>
    </x:xf>
    <x:xf numFmtId="212" fontId="6" fillId="0" borderId="4" xfId="0" applyNumberFormat="1" applyFont="1" applyFill="1" applyBorder="1" applyAlignment="1">
      <x:alignment vertical="center" wrapText="1"/>
    </x:xf>
    <x:xf numFmtId="211" fontId="6" fillId="0" borderId="17" xfId="0" applyNumberFormat="1" applyFont="1" applyFill="1" applyBorder="1" applyAlignment="1">
      <x:alignment vertical="center" wrapText="1"/>
    </x:xf>
    <x:xf numFmtId="0" fontId="4" fillId="12" borderId="3" xfId="0" applyNumberFormat="1" applyFont="1" applyFill="1" applyBorder="1" applyAlignment="1">
      <x:alignment vertical="center" wrapText="1"/>
    </x:xf>
    <x:xf numFmtId="0" fontId="4" fillId="12" borderId="4" xfId="0" applyNumberFormat="1" applyFont="1" applyFill="1" applyBorder="1" applyAlignment="1">
      <x:alignment vertical="center" wrapText="1"/>
    </x:xf>
    <x:xf numFmtId="0" fontId="4" fillId="12" borderId="17" xfId="0" applyNumberFormat="1" applyFont="1" applyFill="1" applyBorder="1" applyAlignment="1">
      <x:alignment vertical="center" wrapText="1"/>
    </x:xf>
    <x:xf numFmtId="0" fontId="15" fillId="12" borderId="17" xfId="0" applyNumberFormat="1" applyFont="1" applyFill="1" applyBorder="1" applyAlignment="1">
      <x:alignment vertical="center" wrapText="1"/>
    </x:xf>
    <x:xf numFmtId="0" fontId="15" fillId="12" borderId="18" xfId="0" applyNumberFormat="1" applyFont="1" applyFill="1" applyBorder="1" applyAlignment="1">
      <x:alignment vertical="center" wrapText="1"/>
    </x:xf>
    <x:xf numFmtId="208" fontId="4" fillId="0" borderId="3" xfId="0" applyNumberFormat="1" applyFont="1" applyFill="1" applyBorder="1" applyAlignment="1">
      <x:alignment vertical="center" wrapText="1"/>
    </x:xf>
    <x:xf numFmtId="208" fontId="4" fillId="0" borderId="4" xfId="0" applyNumberFormat="1" applyFont="1" applyFill="1" applyBorder="1" applyAlignment="1">
      <x:alignment vertical="center" wrapText="1"/>
    </x:xf>
    <x:xf numFmtId="208" fontId="15" fillId="12" borderId="18" xfId="0" applyNumberFormat="1" applyFont="1" applyFill="1" applyBorder="1" applyAlignment="1">
      <x:alignment vertical="center" wrapText="1"/>
    </x:xf>
    <x:xf numFmtId="201" fontId="4" fillId="0" borderId="3" xfId="0" applyNumberFormat="1" applyFont="1" applyFill="1" applyBorder="1" applyAlignment="1">
      <x:alignment vertical="center" wrapText="1"/>
    </x:xf>
    <x:xf numFmtId="201" fontId="4" fillId="0" borderId="4" xfId="0" applyNumberFormat="1" applyFont="1" applyFill="1" applyBorder="1" applyAlignment="1">
      <x:alignment vertical="center" wrapText="1"/>
    </x:xf>
    <x:xf numFmtId="201" fontId="15" fillId="12" borderId="18" xfId="0" applyNumberFormat="1" applyFont="1" applyFill="1" applyBorder="1" applyAlignment="1">
      <x:alignment vertical="center" wrapText="1"/>
    </x:xf>
    <x:xf numFmtId="0" fontId="0" fillId="13" borderId="0" xfId="0" applyNumberFormat="1" applyFont="1" applyFill="1" applyBorder="1"/>
    <x:xf numFmtId="0" fontId="16" fillId="13" borderId="0" xfId="0" applyNumberFormat="1" applyFont="1" applyFill="1" applyBorder="1"/>
    <x:xf numFmtId="0" fontId="16" fillId="13" borderId="19" xfId="0" applyNumberFormat="1" applyFont="1" applyFill="1" applyBorder="1"/>
    <x:xf numFmtId="0" fontId="16" fillId="13" borderId="20" xfId="0" applyNumberFormat="1" applyFont="1" applyFill="1" applyBorder="1"/>
    <x:xf numFmtId="0" fontId="16" fillId="13" borderId="21" xfId="0" applyNumberFormat="1" applyFont="1" applyFill="1" applyBorder="1"/>
    <x:xf numFmtId="0" fontId="16" fillId="13" borderId="19" xfId="0" applyNumberFormat="1" applyFont="1" applyFill="1" applyBorder="1" applyAlignment="1">
      <x:alignment wrapText="1"/>
    </x:xf>
    <x:xf numFmtId="0" fontId="16" fillId="13" borderId="20" xfId="0" applyNumberFormat="1" applyFont="1" applyFill="1" applyBorder="1" applyAlignment="1">
      <x:alignment wrapText="1"/>
    </x:xf>
    <x:xf numFmtId="0" fontId="16" fillId="13" borderId="21" xfId="0" applyNumberFormat="1" applyFont="1" applyFill="1" applyBorder="1" applyAlignment="1">
      <x:alignment wrapText="1"/>
    </x:xf>
    <x:xf numFmtId="0" fontId="16" fillId="13" borderId="19" xfId="0" applyNumberFormat="1" applyFont="1" applyFill="1" applyBorder="1" applyAlignment="1">
      <x:alignment vertical="center" wrapText="1"/>
    </x:xf>
    <x:xf numFmtId="0" fontId="16" fillId="13" borderId="20" xfId="0" applyNumberFormat="1" applyFont="1" applyFill="1" applyBorder="1" applyAlignment="1">
      <x:alignment vertical="center" wrapText="1"/>
    </x:xf>
    <x:xf numFmtId="0" fontId="16" fillId="13" borderId="21" xfId="0" applyNumberFormat="1" applyFont="1" applyFill="1" applyBorder="1" applyAlignment="1">
      <x:alignment vertical="center" wrapText="1"/>
    </x:xf>
    <x:xf numFmtId="211" fontId="4" fillId="0" borderId="3" xfId="0" applyNumberFormat="1" applyFont="1" applyFill="1" applyBorder="1" applyAlignment="1">
      <x:alignment vertical="center" wrapText="1"/>
    </x:xf>
    <x:xf numFmtId="211" fontId="4" fillId="0" borderId="4" xfId="0" applyNumberFormat="1" applyFont="1" applyFill="1" applyBorder="1" applyAlignment="1">
      <x:alignment vertical="center" wrapText="1"/>
    </x:xf>
    <x:xf numFmtId="211" fontId="15" fillId="12" borderId="18" xfId="0" applyNumberFormat="1" applyFont="1" applyFill="1" applyBorder="1" applyAlignment="1">
      <x:alignment vertical="center" wrapText="1"/>
    </x:xf>
    <x:xf numFmtId="213" fontId="4" fillId="0" borderId="3" xfId="0" applyNumberFormat="1" applyFont="1" applyFill="1" applyBorder="1" applyAlignment="1">
      <x:alignment vertical="center" wrapText="1"/>
    </x:xf>
    <x:xf numFmtId="213" fontId="4" fillId="0" borderId="4" xfId="0" applyNumberFormat="1" applyFont="1" applyFill="1" applyBorder="1" applyAlignment="1">
      <x:alignment vertical="center" wrapText="1"/>
    </x:xf>
    <x:xf numFmtId="213" fontId="15" fillId="12" borderId="18" xfId="0" applyNumberFormat="1" applyFont="1" applyFill="1" applyBorder="1" applyAlignment="1">
      <x:alignment vertical="center" wrapText="1"/>
    </x:xf>
    <x:xf numFmtId="0" fontId="16" fillId="13" borderId="7" xfId="0" applyNumberFormat="1" applyFont="1" applyFill="1" applyBorder="1"/>
    <x:xf numFmtId="0" fontId="16" fillId="13" borderId="8" xfId="0" applyNumberFormat="1" applyFont="1" applyFill="1" applyBorder="1"/>
    <x:xf numFmtId="0" fontId="16" fillId="13" borderId="9" xfId="0" applyNumberFormat="1" applyFont="1" applyFill="1" applyBorder="1"/>
    <x:xf numFmtId="0" fontId="16" fillId="13" borderId="12" xfId="0" applyNumberFormat="1" applyFont="1" applyFill="1" applyBorder="1"/>
    <x:xf numFmtId="0" fontId="16" fillId="13" borderId="13" xfId="0" applyNumberFormat="1" applyFont="1" applyFill="1" applyBorder="1"/>
    <x:xf numFmtId="0" fontId="16" fillId="13" borderId="14" xfId="0" applyNumberFormat="1" applyFont="1" applyFill="1" applyBorder="1"/>
    <x:xf numFmtId="0" fontId="16" fillId="13" borderId="7" xfId="0" applyNumberFormat="1" applyFont="1" applyFill="1" applyBorder="1" applyAlignment="1">
      <x:alignment wrapText="1"/>
    </x:xf>
    <x:xf numFmtId="0" fontId="16" fillId="13" borderId="8" xfId="0" applyNumberFormat="1" applyFont="1" applyFill="1" applyBorder="1" applyAlignment="1">
      <x:alignment wrapText="1"/>
    </x:xf>
    <x:xf numFmtId="0" fontId="16" fillId="13" borderId="9" xfId="0" applyNumberFormat="1" applyFont="1" applyFill="1" applyBorder="1" applyAlignment="1">
      <x:alignment wrapText="1"/>
    </x:xf>
    <x:xf numFmtId="0" fontId="16" fillId="13" borderId="12" xfId="0" applyNumberFormat="1" applyFont="1" applyFill="1" applyBorder="1" applyAlignment="1">
      <x:alignment wrapText="1"/>
    </x:xf>
    <x:xf numFmtId="0" fontId="16" fillId="13" borderId="13" xfId="0" applyNumberFormat="1" applyFont="1" applyFill="1" applyBorder="1" applyAlignment="1">
      <x:alignment wrapText="1"/>
    </x:xf>
    <x:xf numFmtId="0" fontId="16" fillId="13" borderId="14" xfId="0" applyNumberFormat="1" applyFont="1" applyFill="1" applyBorder="1" applyAlignment="1">
      <x:alignment wrapText="1"/>
    </x:xf>
    <x:xf numFmtId="0" fontId="16" fillId="13" borderId="7" xfId="0" applyNumberFormat="1" applyFont="1" applyFill="1" applyBorder="1" applyAlignment="1">
      <x:alignment vertical="center" wrapText="1"/>
    </x:xf>
    <x:xf numFmtId="0" fontId="16" fillId="13" borderId="8" xfId="0" applyNumberFormat="1" applyFont="1" applyFill="1" applyBorder="1" applyAlignment="1">
      <x:alignment vertical="center" wrapText="1"/>
    </x:xf>
    <x:xf numFmtId="0" fontId="16" fillId="13" borderId="9" xfId="0" applyNumberFormat="1" applyFont="1" applyFill="1" applyBorder="1" applyAlignment="1">
      <x:alignment vertical="center" wrapText="1"/>
    </x:xf>
    <x:xf numFmtId="0" fontId="16" fillId="13" borderId="12" xfId="0" applyNumberFormat="1" applyFont="1" applyFill="1" applyBorder="1" applyAlignment="1">
      <x:alignment vertical="center" wrapText="1"/>
    </x:xf>
    <x:xf numFmtId="0" fontId="16" fillId="13" borderId="13" xfId="0" applyNumberFormat="1" applyFont="1" applyFill="1" applyBorder="1" applyAlignment="1">
      <x:alignment vertical="center" wrapText="1"/>
    </x:xf>
    <x:xf numFmtId="0" fontId="16" fillId="13" borderId="14" xfId="0" applyNumberFormat="1" applyFont="1" applyFill="1" applyBorder="1" applyAlignment="1">
      <x:alignment vertical="center" wrapText="1"/>
    </x:xf>
    <x:xf numFmtId="0" fontId="0" fillId="12" borderId="0" xfId="0" applyNumberFormat="1" applyFont="1" applyFill="1" applyBorder="1"/>
    <x:xf numFmtId="0" fontId="17" fillId="12" borderId="0" xfId="0" applyNumberFormat="1" applyFont="1" applyFill="1" applyBorder="1"/>
    <x:xf numFmtId="0" fontId="17" fillId="12" borderId="0" xfId="0" applyNumberFormat="1" applyFont="1" applyFill="1" applyBorder="1" applyAlignment="1">
      <x:alignment horizontal="center"/>
    </x:xf>
    <x:xf numFmtId="0" fontId="17" fillId="12" borderId="0" xfId="0" applyNumberFormat="1" applyFont="1" applyFill="1" applyBorder="1" applyAlignment="1">
      <x:alignment horizontal="center" vertical="center"/>
    </x:xf>
    <x:xf numFmtId="208" fontId="17" fillId="12" borderId="0" xfId="0" applyNumberFormat="1" applyFont="1" applyFill="1" applyBorder="1" applyAlignment="1">
      <x:alignment horizontal="center" vertical="center"/>
    </x:xf>
    <x:xf numFmtId="201" fontId="17" fillId="12" borderId="0" xfId="0" applyNumberFormat="1" applyFont="1" applyFill="1" applyBorder="1" applyAlignment="1">
      <x:alignment horizontal="center" vertical="center"/>
    </x:xf>
    <x:xf numFmtId="0" fontId="18" fillId="12" borderId="3" xfId="0" applyNumberFormat="1" applyFont="1" applyFill="1" applyBorder="1" applyAlignment="1">
      <x:alignment vertical="center" wrapText="1"/>
    </x:xf>
    <x:xf numFmtId="0" fontId="18" fillId="12" borderId="4" xfId="0" applyNumberFormat="1" applyFont="1" applyFill="1" applyBorder="1" applyAlignment="1">
      <x:alignment vertical="center" wrapText="1"/>
    </x:xf>
    <x:xf numFmtId="0" fontId="18" fillId="12" borderId="17" xfId="0" applyNumberFormat="1" applyFont="1" applyFill="1" applyBorder="1" applyAlignment="1">
      <x:alignment vertical="center" wrapText="1"/>
    </x:xf>
    <x:xf numFmtId="212" fontId="4" fillId="0" borderId="4" xfId="0" applyNumberFormat="1" applyFont="1" applyFill="1" applyBorder="1" applyAlignment="1">
      <x:alignment vertical="center" wrapText="1"/>
    </x:xf>
    <x:xf numFmtId="208" fontId="4" fillId="0" borderId="17" xfId="0" applyNumberFormat="1" applyFont="1" applyFill="1" applyBorder="1" applyAlignment="1">
      <x:alignment vertical="center" wrapText="1"/>
    </x:xf>
    <x:xf numFmtId="0" fontId="1" fillId="12" borderId="1" xfId="0" applyNumberFormat="1" applyFont="1" applyFill="1" applyBorder="1"/>
    <x:xf numFmtId="0" fontId="17" fillId="12" borderId="1" xfId="0" applyNumberFormat="1" applyFont="1" applyFill="1" applyBorder="1"/>
    <x:xf numFmtId="0" fontId="19" fillId="0" borderId="3" xfId="0" applyNumberFormat="1" applyFont="1" applyFill="1" applyBorder="1" applyAlignment="1">
      <x:alignment vertical="center" wrapText="1"/>
    </x:xf>
    <x:xf numFmtId="0" fontId="19" fillId="0" borderId="4" xfId="0" applyNumberFormat="1" applyFont="1" applyFill="1" applyBorder="1" applyAlignment="1">
      <x:alignment vertical="center" wrapText="1"/>
    </x:xf>
    <x:xf numFmtId="0" fontId="19" fillId="0" borderId="17" xfId="0" applyNumberFormat="1" applyFont="1" applyFill="1" applyBorder="1" applyAlignment="1">
      <x:alignment vertical="center" wrapText="1"/>
    </x:xf>
    <x:xf numFmtId="0" fontId="0" fillId="14" borderId="0" xfId="0" applyNumberFormat="1" applyFont="1" applyFill="1" applyBorder="1"/>
    <x:xf numFmtId="0" fontId="20" fillId="14" borderId="0" xfId="0" applyNumberFormat="1" applyFont="1" applyFill="1" applyBorder="1"/>
    <x:xf numFmtId="0" fontId="20" fillId="14" borderId="0" xfId="0" applyNumberFormat="1" applyFont="1" applyFill="1" applyBorder="1" applyAlignment="1">
      <x:alignment vertical="center"/>
    </x:xf>
    <x:xf numFmtId="0" fontId="0" fillId="15" borderId="0" xfId="0" applyNumberFormat="1" applyFont="1" applyFill="1" applyBorder="1"/>
    <x:xf numFmtId="0" fontId="21" fillId="15" borderId="0" xfId="0" applyNumberFormat="1" applyFont="1" applyFill="1" applyBorder="1"/>
    <x:xf numFmtId="0" fontId="21" fillId="15" borderId="0" xfId="0" applyNumberFormat="1" applyFont="1" applyFill="1" applyBorder="1" applyAlignment="1">
      <x:alignment wrapText="1"/>
    </x:xf>
    <x:xf numFmtId="0" fontId="21" fillId="15" borderId="0" xfId="0" applyNumberFormat="1" applyFont="1" applyFill="1" applyBorder="1" applyAlignment="1">
      <x:alignment vertical="center" wrapText="1"/>
    </x:xf>
    <x:xf numFmtId="0" fontId="1" fillId="14" borderId="0" xfId="0" applyNumberFormat="1" applyFont="1" applyFill="1" applyBorder="1"/>
    <x:xf numFmtId="0" fontId="1" fillId="14" borderId="22" xfId="0" applyNumberFormat="1" applyFont="1" applyFill="1" applyBorder="1"/>
    <x:xf numFmtId="0" fontId="1" fillId="14" borderId="22" xfId="0" applyNumberFormat="1" applyFont="1" applyFill="1" applyBorder="1" applyAlignment="1">
      <x:alignment horizontal="left"/>
    </x:xf>
    <x:xf numFmtId="0" fontId="1" fillId="14" borderId="22" xfId="0" applyNumberFormat="1" applyFont="1" applyFill="1" applyBorder="1" applyAlignment="1">
      <x:alignment horizontal="left" vertical="center"/>
    </x:xf>
    <x:xf numFmtId="0" fontId="22" fillId="15" borderId="0" xfId="0" applyNumberFormat="1" applyFont="1" applyFill="1" applyBorder="1"/>
    <x:xf numFmtId="0" fontId="22" fillId="15" borderId="22" xfId="0" applyNumberFormat="1" applyFont="1" applyFill="1" applyBorder="1"/>
    <x:xf numFmtId="0" fontId="22" fillId="15" borderId="22" xfId="0" applyNumberFormat="1" applyFont="1" applyFill="1" applyBorder="1" applyAlignment="1">
      <x:alignment wrapText="1"/>
    </x:xf>
    <x:xf numFmtId="0" fontId="22" fillId="15" borderId="22" xfId="0" applyNumberFormat="1" applyFont="1" applyFill="1" applyBorder="1" applyAlignment="1">
      <x:alignment horizontal="center" wrapText="1"/>
    </x:xf>
    <x:xf numFmtId="0" fontId="22" fillId="15" borderId="22" xfId="0" applyNumberFormat="1" applyFont="1" applyFill="1" applyBorder="1" applyAlignment="1">
      <x:alignment horizontal="center" vertical="center" wrapText="1"/>
    </x:xf>
    <x:xf numFmtId="0" fontId="0" fillId="16" borderId="0" xfId="0" applyNumberFormat="1" applyFont="1" applyFill="1" applyBorder="1"/>
    <x:xf numFmtId="0" fontId="23" fillId="16" borderId="0" xfId="0" applyNumberFormat="1" applyFont="1" applyFill="1" applyBorder="1"/>
    <x:xf numFmtId="0" fontId="23" fillId="16" borderId="23" xfId="0" applyNumberFormat="1" applyFont="1" applyFill="1" applyBorder="1"/>
    <x:xf numFmtId="0" fontId="23" fillId="16" borderId="24" xfId="0" applyNumberFormat="1" applyFont="1" applyFill="1" applyBorder="1"/>
    <x:xf numFmtId="0" fontId="23" fillId="16" borderId="25" xfId="0" applyNumberFormat="1" applyFont="1" applyFill="1" applyBorder="1"/>
    <x:xf numFmtId="0" fontId="23" fillId="16" borderId="26" xfId="0" applyNumberFormat="1" applyFont="1" applyFill="1" applyBorder="1"/>
    <x:xf numFmtId="0" fontId="23" fillId="16" xfId="0" applyNumberFormat="1" applyFont="1" applyFill="1" applyBorder="0"/>
    <x:xf numFmtId="0" fontId="23" fillId="16" borderId="27" xfId="0" applyNumberFormat="1" applyFont="1" applyFill="1" applyBorder="1"/>
    <x:xf numFmtId="0" fontId="23" fillId="16" borderId="28" xfId="0" applyNumberFormat="1" applyFont="1" applyFill="1" applyBorder="1"/>
    <x:xf numFmtId="0" fontId="23" fillId="16" borderId="29" xfId="0" applyNumberFormat="1" applyFont="1" applyFill="1" applyBorder="1"/>
    <x:xf numFmtId="0" fontId="23" fillId="16" borderId="30" xfId="0" applyNumberFormat="1" applyFont="1" applyFill="1" applyBorder="1"/>
    <x:xf numFmtId="0" fontId="23" fillId="16" borderId="23" xfId="0" applyNumberFormat="1" applyFont="1" applyFill="1" applyBorder="1" applyAlignment="1">
      <x:alignment wrapText="1"/>
    </x:xf>
    <x:xf numFmtId="0" fontId="23" fillId="16" borderId="24" xfId="0" applyNumberFormat="1" applyFont="1" applyFill="1" applyBorder="1" applyAlignment="1">
      <x:alignment wrapText="1"/>
    </x:xf>
    <x:xf numFmtId="0" fontId="23" fillId="16" borderId="25" xfId="0" applyNumberFormat="1" applyFont="1" applyFill="1" applyBorder="1" applyAlignment="1">
      <x:alignment wrapText="1"/>
    </x:xf>
    <x:xf numFmtId="0" fontId="23" fillId="16" borderId="26" xfId="0" applyNumberFormat="1" applyFont="1" applyFill="1" applyBorder="1" applyAlignment="1">
      <x:alignment wrapText="1"/>
    </x:xf>
    <x:xf numFmtId="0" fontId="23" fillId="16" xfId="0" applyNumberFormat="1" applyFont="1" applyFill="1" applyBorder="0" applyAlignment="1">
      <x:alignment wrapText="1"/>
    </x:xf>
    <x:xf numFmtId="0" fontId="23" fillId="16" borderId="27" xfId="0" applyNumberFormat="1" applyFont="1" applyFill="1" applyBorder="1" applyAlignment="1">
      <x:alignment wrapText="1"/>
    </x:xf>
    <x:xf numFmtId="0" fontId="23" fillId="16" borderId="28" xfId="0" applyNumberFormat="1" applyFont="1" applyFill="1" applyBorder="1" applyAlignment="1">
      <x:alignment wrapText="1"/>
    </x:xf>
    <x:xf numFmtId="0" fontId="23" fillId="16" borderId="29" xfId="0" applyNumberFormat="1" applyFont="1" applyFill="1" applyBorder="1" applyAlignment="1">
      <x:alignment wrapText="1"/>
    </x:xf>
    <x:xf numFmtId="0" fontId="23" fillId="16" borderId="30" xfId="0" applyNumberFormat="1" applyFont="1" applyFill="1" applyBorder="1" applyAlignment="1">
      <x:alignment wrapText="1"/>
    </x:xf>
    <x:xf numFmtId="0" fontId="23" fillId="16" borderId="23" xfId="0" applyNumberFormat="1" applyFont="1" applyFill="1" applyBorder="1" applyAlignment="1">
      <x:alignment vertical="center" wrapText="1"/>
    </x:xf>
    <x:xf numFmtId="0" fontId="23" fillId="16" borderId="24" xfId="0" applyNumberFormat="1" applyFont="1" applyFill="1" applyBorder="1" applyAlignment="1">
      <x:alignment vertical="center" wrapText="1"/>
    </x:xf>
    <x:xf numFmtId="0" fontId="23" fillId="16" borderId="25" xfId="0" applyNumberFormat="1" applyFont="1" applyFill="1" applyBorder="1" applyAlignment="1">
      <x:alignment vertical="center" wrapText="1"/>
    </x:xf>
    <x:xf numFmtId="0" fontId="23" fillId="16" borderId="26" xfId="0" applyNumberFormat="1" applyFont="1" applyFill="1" applyBorder="1" applyAlignment="1">
      <x:alignment vertical="center" wrapText="1"/>
    </x:xf>
    <x:xf numFmtId="0" fontId="23" fillId="16" xfId="0" applyNumberFormat="1" applyFont="1" applyFill="1" applyBorder="0" applyAlignment="1">
      <x:alignment vertical="center" wrapText="1"/>
    </x:xf>
    <x:xf numFmtId="0" fontId="23" fillId="16" borderId="27" xfId="0" applyNumberFormat="1" applyFont="1" applyFill="1" applyBorder="1" applyAlignment="1">
      <x:alignment vertical="center" wrapText="1"/>
    </x:xf>
    <x:xf numFmtId="0" fontId="23" fillId="16" borderId="28" xfId="0" applyNumberFormat="1" applyFont="1" applyFill="1" applyBorder="1" applyAlignment="1">
      <x:alignment vertical="center" wrapText="1"/>
    </x:xf>
    <x:xf numFmtId="0" fontId="23" fillId="16" borderId="29" xfId="0" applyNumberFormat="1" applyFont="1" applyFill="1" applyBorder="1" applyAlignment="1">
      <x:alignment vertical="center" wrapText="1"/>
    </x:xf>
    <x:xf numFmtId="0" fontId="23" fillId="16" borderId="30" xfId="0" applyNumberFormat="1" applyFont="1" applyFill="1" applyBorder="1" applyAlignment="1">
      <x:alignment vertical="center" wrapText="1"/>
    </x:xf>
    <x:xf numFmtId="0" fontId="24" fillId="0" borderId="0" xfId="0" applyNumberFormat="1" applyFont="1" applyFill="1" applyBorder="1"/>
    <x:xf numFmtId="0" fontId="0" fillId="17" borderId="0" xfId="0" applyNumberFormat="1" applyFont="1" applyFill="1" applyBorder="1"/>
    <x:xf numFmtId="0" fontId="11" fillId="17" borderId="0" xfId="0" applyNumberFormat="1" applyFont="1" applyFill="1" applyBorder="1"/>
    <x:xf numFmtId="0" fontId="0" fillId="18" borderId="0" xfId="0" applyNumberFormat="1" applyFont="1" applyFill="1" applyBorder="1"/>
    <x:xf numFmtId="0" fontId="25" fillId="18" borderId="0" xfId="0" applyNumberFormat="1" applyFont="1" applyFill="1" applyBorder="1"/>
    <x:xf numFmtId="0" fontId="24" fillId="0" borderId="0" xfId="0" applyNumberFormat="1" applyFont="1" applyFill="1" applyBorder="1" applyAlignment="1">
      <x:alignment wrapText="1"/>
    </x:xf>
    <x:xf numFmtId="0" fontId="11" fillId="17" borderId="0" xfId="0" applyNumberFormat="1" applyFont="1" applyFill="1" applyBorder="1" applyAlignment="1">
      <x:alignment wrapText="1"/>
    </x:xf>
    <x:xf numFmtId="0" fontId="6" fillId="0" borderId="0" xfId="0" applyNumberFormat="1" applyFont="1" applyFill="1" applyBorder="1" applyAlignment="1">
      <x:alignment wrapText="1"/>
    </x:xf>
    <x:xf numFmtId="0" fontId="25" fillId="18" borderId="0" xfId="0" applyNumberFormat="1" applyFont="1" applyFill="1" applyBorder="1" applyAlignment="1">
      <x:alignment wrapText="1"/>
    </x:xf>
    <x:xf numFmtId="0" fontId="24" fillId="0" borderId="29" xfId="0" applyNumberFormat="1" applyFont="1" applyFill="1" applyBorder="1" applyAlignment="1">
      <x:alignment wrapText="1"/>
    </x:xf>
    <x:xf numFmtId="0" fontId="11" fillId="17" borderId="29" xfId="0" applyNumberFormat="1" applyFont="1" applyFill="1" applyBorder="1" applyAlignment="1">
      <x:alignment wrapText="1"/>
    </x:xf>
    <x:xf numFmtId="0" fontId="0" fillId="0" borderId="29" xfId="0" applyNumberFormat="1" applyFont="1" applyFill="1" applyBorder="1" applyAlignment="1">
      <x:alignment wrapText="1"/>
    </x:xf>
    <x:xf numFmtId="0" fontId="24" fillId="0" borderId="31" xfId="0" applyNumberFormat="1" applyFont="1" applyFill="1" applyBorder="1" applyAlignment="1">
      <x:alignment wrapText="1"/>
    </x:xf>
    <x:xf numFmtId="0" fontId="11" fillId="17" borderId="31" xfId="0" applyNumberFormat="1" applyFont="1" applyFill="1" applyBorder="1" applyAlignment="1">
      <x:alignment wrapText="1"/>
    </x:xf>
    <x:xf numFmtId="0" fontId="0" fillId="0" borderId="31" xfId="0" applyNumberFormat="1" applyFont="1" applyFill="1" applyBorder="1" applyAlignment="1">
      <x:alignment wrapText="1"/>
    </x:xf>
    <x:xf numFmtId="0" fontId="6" fillId="0" borderId="31" xfId="0" applyNumberFormat="1" applyFont="1" applyFill="1" applyBorder="1" applyAlignment="1">
      <x:alignment wrapText="1"/>
    </x:xf>
    <x:xf numFmtId="0" fontId="25" fillId="18" borderId="29" xfId="0" applyNumberFormat="1" applyFont="1" applyFill="1" applyBorder="1" applyAlignment="1">
      <x:alignment wrapText="1"/>
    </x:xf>
    <x:xf numFmtId="0" fontId="25" fillId="18" borderId="31" xfId="0" applyNumberFormat="1" applyFont="1" applyFill="1" applyBorder="1" applyAlignment="1">
      <x:alignment wrapText="1"/>
    </x:xf>
    <x:xf numFmtId="0" fontId="0" fillId="0" borderId="29" xfId="0" applyNumberFormat="1" applyFont="1" applyFill="1" applyBorder="1"/>
    <x:xf numFmtId="0" fontId="0" fillId="0" borderId="31" xfId="0" applyNumberFormat="1" applyFont="1" applyFill="1" applyBorder="1"/>
    <x:xf numFmtId="0" fontId="0" fillId="18" borderId="31" xfId="0" applyNumberFormat="1" applyFont="1" applyFill="1" applyBorder="1"/>
    <x:xf numFmtId="0" fontId="25" fillId="18" borderId="31" xfId="0" applyNumberFormat="1" applyFont="1" applyFill="1" applyBorder="1"/>
    <x:xf numFmtId="0" fontId="25" fillId="18" borderId="32" xfId="0" applyNumberFormat="1" applyFont="1" applyFill="1" applyBorder="1"/>
    <x:xf numFmtId="0" fontId="6" fillId="0" borderId="29" xfId="0" applyNumberFormat="1" applyFont="1" applyFill="1" applyBorder="1"/>
    <x:xf numFmtId="0" fontId="6" fillId="0" borderId="31" xfId="0" applyNumberFormat="1" applyFont="1" applyFill="1" applyBorder="1"/>
    <x:xf numFmtId="0" fontId="10" fillId="18" borderId="32" xfId="0" applyNumberFormat="1" applyFont="1" applyFill="1" applyBorder="1"/>
    <x:xf numFmtId="211" fontId="11" fillId="17" borderId="29" xfId="0" applyNumberFormat="1" applyFont="1" applyFill="1" applyBorder="1" applyAlignment="1">
      <x:alignment wrapText="1"/>
    </x:xf>
    <x:xf numFmtId="211" fontId="11" fillId="17" borderId="31" xfId="0" applyNumberFormat="1" applyFont="1" applyFill="1" applyBorder="1" applyAlignment="1">
      <x:alignment wrapText="1"/>
    </x:xf>
    <x:xf numFmtId="211" fontId="6" fillId="0" borderId="31" xfId="0" applyNumberFormat="1" applyFont="1" applyFill="1" applyBorder="1" applyAlignment="1">
      <x:alignment wrapText="1"/>
    </x:xf>
    <x:xf numFmtId="211" fontId="25" fillId="18" borderId="29" xfId="0" applyNumberFormat="1" applyFont="1" applyFill="1" applyBorder="1" applyAlignment="1">
      <x:alignment wrapText="1"/>
    </x:xf>
    <x:xf numFmtId="214" fontId="25" fillId="18" borderId="31" xfId="0" applyNumberFormat="1" applyFont="1" applyFill="1" applyBorder="1" applyAlignment="1">
      <x:alignment wrapText="1"/>
    </x:xf>
    <x:xf numFmtId="215" fontId="25" fillId="18" borderId="31" xfId="0" applyNumberFormat="1" applyFont="1" applyFill="1" applyBorder="1" applyAlignment="1">
      <x:alignment wrapText="1"/>
    </x:xf>
    <x:xf numFmtId="216" fontId="25" fillId="18" borderId="31" xfId="0" applyNumberFormat="1" applyFont="1" applyFill="1" applyBorder="1" applyAlignment="1">
      <x:alignment wrapText="1"/>
    </x:xf>
    <x:xf numFmtId="217" fontId="25" fillId="18" borderId="31" xfId="0" applyNumberFormat="1" applyFont="1" applyFill="1" applyBorder="1" applyAlignment="1">
      <x:alignment wrapText="1"/>
    </x:xf>
    <x:xf numFmtId="211" fontId="6" fillId="0" borderId="29" xfId="0" applyNumberFormat="1" applyFont="1" applyFill="1" applyBorder="1"/>
    <x:xf numFmtId="211" fontId="6" fillId="0" borderId="31" xfId="0" applyNumberFormat="1" applyFont="1" applyFill="1" applyBorder="1"/>
    <x:xf numFmtId="215" fontId="6" fillId="0" borderId="29" xfId="0" applyNumberFormat="1" applyFont="1" applyFill="1" applyBorder="1"/>
    <x:xf numFmtId="215" fontId="6" fillId="0" borderId="31" xfId="0" applyNumberFormat="1" applyFont="1" applyFill="1" applyBorder="1"/>
    <x:xf numFmtId="216" fontId="6" fillId="0" borderId="29" xfId="0" applyNumberFormat="1" applyFont="1" applyFill="1" applyBorder="1"/>
    <x:xf numFmtId="216" fontId="6" fillId="0" borderId="31" xfId="0" applyNumberFormat="1" applyFont="1" applyFill="1" applyBorder="1"/>
    <x:xf numFmtId="214" fontId="6" fillId="0" borderId="29" xfId="0" applyNumberFormat="1" applyFont="1" applyFill="1" applyBorder="1"/>
    <x:xf numFmtId="214" fontId="6" fillId="0" borderId="31" xfId="0" applyNumberFormat="1" applyFont="1" applyFill="1" applyBorder="1"/>
    <x:xf numFmtId="216" fontId="10" fillId="18" borderId="32" xfId="0" applyNumberFormat="1" applyFont="1" applyFill="1" applyBorder="1"/>
    <x:xf numFmtId="214" fontId="10" fillId="18" borderId="32" xfId="0" applyNumberFormat="1" applyFont="1" applyFill="1" applyBorder="1"/>
    <x:xf numFmtId="218" fontId="0" fillId="0" borderId="0" xfId="0" applyNumberFormat="1" applyFont="1" applyFill="1" applyBorder="1"/>
    <x:xf numFmtId="0" fontId="26" fillId="14" borderId="0" xfId="0" applyNumberFormat="1" applyFont="1" applyFill="1" applyBorder="1" applyAlignment="1">
      <x:alignment vertical="center"/>
    </x:xf>
    <x:xf numFmtId="0" fontId="27" fillId="0" borderId="0" xfId="0" applyNumberFormat="1" applyFont="1" applyFill="1" applyBorder="1"/>
    <x:xf numFmtId="0" fontId="28" fillId="15" borderId="0" xfId="0" applyNumberFormat="1" applyFont="1" applyFill="1" applyBorder="1" applyAlignment="1">
      <x:alignment vertical="center" wrapText="1"/>
    </x:xf>
    <x:xf numFmtId="0" fontId="29" fillId="14" borderId="22" xfId="0" applyNumberFormat="1" applyFont="1" applyFill="1" applyBorder="1" applyAlignment="1">
      <x:alignment horizontal="left" vertical="center"/>
    </x:xf>
    <x:xf numFmtId="0" fontId="30" fillId="0" borderId="29" xfId="0" applyNumberFormat="1" applyFont="1" applyFill="1" applyBorder="1" applyAlignment="1">
      <x:alignment wrapText="1"/>
    </x:xf>
    <x:xf numFmtId="211" fontId="31" fillId="17" borderId="29" xfId="0" applyNumberFormat="1" applyFont="1" applyFill="1" applyBorder="1" applyAlignment="1">
      <x:alignment wrapText="1"/>
    </x:xf>
    <x:xf numFmtId="0" fontId="27" fillId="0" borderId="29" xfId="0" applyNumberFormat="1" applyFont="1" applyFill="1" applyBorder="1" applyAlignment="1">
      <x:alignment wrapText="1"/>
    </x:xf>
    <x:xf numFmtId="211" fontId="32" fillId="18" borderId="29" xfId="0" applyNumberFormat="1" applyFont="1" applyFill="1" applyBorder="1" applyAlignment="1">
      <x:alignment wrapText="1"/>
    </x:xf>
    <x:xf numFmtId="0" fontId="30" fillId="0" borderId="31" xfId="0" applyNumberFormat="1" applyFont="1" applyFill="1" applyBorder="1" applyAlignment="1">
      <x:alignment wrapText="1"/>
    </x:xf>
    <x:xf numFmtId="211" fontId="31" fillId="17" borderId="31" xfId="0" applyNumberFormat="1" applyFont="1" applyFill="1" applyBorder="1" applyAlignment="1">
      <x:alignment wrapText="1"/>
    </x:xf>
    <x:xf numFmtId="0" fontId="27" fillId="0" borderId="31" xfId="0" applyNumberFormat="1" applyFont="1" applyFill="1" applyBorder="1" applyAlignment="1">
      <x:alignment wrapText="1"/>
    </x:xf>
    <x:xf numFmtId="214" fontId="32" fillId="18" borderId="31" xfId="0" applyNumberFormat="1" applyFont="1" applyFill="1" applyBorder="1" applyAlignment="1">
      <x:alignment wrapText="1"/>
    </x:xf>
    <x:xf numFmtId="211" fontId="33" fillId="0" borderId="31" xfId="0" applyNumberFormat="1" applyFont="1" applyFill="1" applyBorder="1" applyAlignment="1">
      <x:alignment wrapText="1"/>
    </x:xf>
    <x:xf numFmtId="215" fontId="32" fillId="18" borderId="31" xfId="0" applyNumberFormat="1" applyFont="1" applyFill="1" applyBorder="1" applyAlignment="1">
      <x:alignment wrapText="1"/>
    </x:xf>
    <x:xf numFmtId="216" fontId="32" fillId="18" borderId="31" xfId="0" applyNumberFormat="1" applyFont="1" applyFill="1" applyBorder="1" applyAlignment="1">
      <x:alignment wrapText="1"/>
    </x:xf>
    <x:xf numFmtId="0" fontId="31" fillId="17" borderId="31" xfId="0" applyNumberFormat="1" applyFont="1" applyFill="1" applyBorder="1" applyAlignment="1">
      <x:alignment wrapText="1"/>
    </x:xf>
    <x:xf numFmtId="217" fontId="32" fillId="18" borderId="31" xfId="0" applyNumberFormat="1" applyFont="1" applyFill="1" applyBorder="1" applyAlignment="1">
      <x:alignment wrapText="1"/>
    </x:xf>
    <x:xf numFmtId="0" fontId="34" fillId="15" borderId="22" xfId="0" applyNumberFormat="1" applyFont="1" applyFill="1" applyBorder="1" applyAlignment="1">
      <x:alignment horizontal="center" vertical="center" wrapText="1"/>
    </x:xf>
    <x:xf numFmtId="218" fontId="27" fillId="0" borderId="0" xfId="0" applyNumberFormat="1" applyFont="1" applyFill="1" applyBorder="1"/>
    <x:xf numFmtId="0" fontId="27" fillId="0" borderId="29" xfId="0" applyNumberFormat="1" applyFont="1" applyFill="1" applyBorder="1"/>
    <x:xf numFmtId="211" fontId="33" fillId="0" borderId="29" xfId="0" applyNumberFormat="1" applyFont="1" applyFill="1" applyBorder="1"/>
    <x:xf numFmtId="0" fontId="33" fillId="0" borderId="29" xfId="0" applyNumberFormat="1" applyFont="1" applyFill="1" applyBorder="1"/>
    <x:xf numFmtId="215" fontId="33" fillId="0" borderId="29" xfId="0" applyNumberFormat="1" applyFont="1" applyFill="1" applyBorder="1"/>
    <x:xf numFmtId="216" fontId="33" fillId="0" borderId="29" xfId="0" applyNumberFormat="1" applyFont="1" applyFill="1" applyBorder="1"/>
    <x:xf numFmtId="214" fontId="33" fillId="0" borderId="29" xfId="0" applyNumberFormat="1" applyFont="1" applyFill="1" applyBorder="1"/>
    <x:xf numFmtId="0" fontId="27" fillId="0" borderId="31" xfId="0" applyNumberFormat="1" applyFont="1" applyFill="1" applyBorder="1"/>
    <x:xf numFmtId="211" fontId="33" fillId="0" borderId="31" xfId="0" applyNumberFormat="1" applyFont="1" applyFill="1" applyBorder="1"/>
    <x:xf numFmtId="0" fontId="33" fillId="0" borderId="31" xfId="0" applyNumberFormat="1" applyFont="1" applyFill="1" applyBorder="1"/>
    <x:xf numFmtId="215" fontId="33" fillId="0" borderId="31" xfId="0" applyNumberFormat="1" applyFont="1" applyFill="1" applyBorder="1"/>
    <x:xf numFmtId="216" fontId="33" fillId="0" borderId="31" xfId="0" applyNumberFormat="1" applyFont="1" applyFill="1" applyBorder="1"/>
    <x:xf numFmtId="214" fontId="33" fillId="0" borderId="31" xfId="0" applyNumberFormat="1" applyFont="1" applyFill="1" applyBorder="1"/>
    <x:xf numFmtId="0" fontId="32" fillId="18" borderId="32" xfId="0" applyNumberFormat="1" applyFont="1" applyFill="1" applyBorder="1"/>
    <x:xf numFmtId="216" fontId="35" fillId="18" borderId="32" xfId="0" applyNumberFormat="1" applyFont="1" applyFill="1" applyBorder="1"/>
    <x:xf numFmtId="214" fontId="35" fillId="18" borderId="32" xfId="0" applyNumberFormat="1" applyFont="1" applyFill="1" applyBorder="1"/>
    <x:xf numFmtId="0" fontId="36" fillId="16" borderId="23" xfId="0" applyNumberFormat="1" applyFont="1" applyFill="1" applyBorder="1" applyAlignment="1">
      <x:alignment vertical="center" wrapText="1"/>
    </x:xf>
    <x:xf numFmtId="0" fontId="36" fillId="16" borderId="24" xfId="0" applyNumberFormat="1" applyFont="1" applyFill="1" applyBorder="1" applyAlignment="1">
      <x:alignment vertical="center" wrapText="1"/>
    </x:xf>
    <x:xf numFmtId="0" fontId="36" fillId="16" borderId="25" xfId="0" applyNumberFormat="1" applyFont="1" applyFill="1" applyBorder="1" applyAlignment="1">
      <x:alignment vertical="center" wrapText="1"/>
    </x:xf>
    <x:xf numFmtId="0" fontId="36" fillId="16" borderId="26" xfId="0" applyNumberFormat="1" applyFont="1" applyFill="1" applyBorder="1" applyAlignment="1">
      <x:alignment vertical="center" wrapText="1"/>
    </x:xf>
    <x:xf numFmtId="0" fontId="36" fillId="16" xfId="0" applyNumberFormat="1" applyFont="1" applyFill="1" applyBorder="0" applyAlignment="1">
      <x:alignment vertical="center" wrapText="1"/>
    </x:xf>
    <x:xf numFmtId="0" fontId="36" fillId="16" borderId="27" xfId="0" applyNumberFormat="1" applyFont="1" applyFill="1" applyBorder="1" applyAlignment="1">
      <x:alignment vertical="center" wrapText="1"/>
    </x:xf>
    <x:xf numFmtId="0" fontId="36" fillId="16" borderId="28" xfId="0" applyNumberFormat="1" applyFont="1" applyFill="1" applyBorder="1" applyAlignment="1">
      <x:alignment vertical="center" wrapText="1"/>
    </x:xf>
    <x:xf numFmtId="0" fontId="36" fillId="16" borderId="29" xfId="0" applyNumberFormat="1" applyFont="1" applyFill="1" applyBorder="1" applyAlignment="1">
      <x:alignment vertical="center" wrapText="1"/>
    </x:xf>
    <x:xf numFmtId="0" fontId="36" fillId="16" borderId="30" xfId="0" applyNumberFormat="1" applyFont="1" applyFill="1" applyBorder="1" applyAlignment="1">
      <x:alignment vertical="center" wrapText="1"/>
    </x:xf>
    <x:xf numFmtId="211" fontId="33" fillId="0" borderId="29" xfId="0" applyNumberFormat="1" applyFont="1" applyFill="1" applyBorder="1" applyAlignment="1">
      <x:alignment wrapText="1"/>
    </x:xf>
    <x:xf numFmtId="0" fontId="33" fillId="0" borderId="29" xfId="0" applyNumberFormat="1" applyFont="1" applyFill="1" applyBorder="1" applyAlignment="1">
      <x:alignment wrapText="1"/>
    </x:xf>
    <x:xf numFmtId="215" fontId="33" fillId="0" borderId="29" xfId="0" applyNumberFormat="1" applyFont="1" applyFill="1" applyBorder="1" applyAlignment="1">
      <x:alignment wrapText="1"/>
    </x:xf>
    <x:xf numFmtId="216" fontId="33" fillId="0" borderId="29" xfId="0" applyNumberFormat="1" applyFont="1" applyFill="1" applyBorder="1" applyAlignment="1">
      <x:alignment wrapText="1"/>
    </x:xf>
    <x:xf numFmtId="214" fontId="33" fillId="0" borderId="29" xfId="0" applyNumberFormat="1" applyFont="1" applyFill="1" applyBorder="1" applyAlignment="1">
      <x:alignment wrapText="1"/>
    </x:xf>
    <x:xf numFmtId="0" fontId="33" fillId="0" borderId="31" xfId="0" applyNumberFormat="1" applyFont="1" applyFill="1" applyBorder="1" applyAlignment="1">
      <x:alignment wrapText="1"/>
    </x:xf>
    <x:xf numFmtId="215" fontId="33" fillId="0" borderId="31" xfId="0" applyNumberFormat="1" applyFont="1" applyFill="1" applyBorder="1" applyAlignment="1">
      <x:alignment wrapText="1"/>
    </x:xf>
    <x:xf numFmtId="216" fontId="33" fillId="0" borderId="31" xfId="0" applyNumberFormat="1" applyFont="1" applyFill="1" applyBorder="1" applyAlignment="1">
      <x:alignment wrapText="1"/>
    </x:xf>
    <x:xf numFmtId="214" fontId="33" fillId="0" borderId="31" xfId="0" applyNumberFormat="1" applyFont="1" applyFill="1" applyBorder="1" applyAlignment="1">
      <x:alignment wrapText="1"/>
    </x:xf>
    <x:xf numFmtId="0" fontId="32" fillId="18" borderId="32" xfId="0" applyNumberFormat="1" applyFont="1" applyFill="1" applyBorder="1" applyAlignment="1">
      <x:alignment wrapText="1"/>
    </x:xf>
    <x:xf numFmtId="216" fontId="35" fillId="18" borderId="32" xfId="0" applyNumberFormat="1" applyFont="1" applyFill="1" applyBorder="1" applyAlignment="1">
      <x:alignment wrapText="1"/>
    </x:xf>
    <x:xf numFmtId="214" fontId="35" fillId="18" borderId="32" xfId="0" applyNumberFormat="1" applyFont="1" applyFill="1" applyBorder="1" applyAlignment="1">
      <x:alignment wrapText="1"/>
    </x:xf>
    <x:xf numFmtId="0" fontId="27" fillId="15" borderId="0" xfId="0" applyNumberFormat="1" applyFont="1" applyFill="1" applyBorder="1"/>
    <x:xf numFmtId="0" fontId="34" fillId="15" borderId="0" xfId="0" applyNumberFormat="1" applyFont="1" applyFill="1" applyBorder="1"/>
    <x:xf numFmtId="0" fontId="34" fillId="15" borderId="22" xfId="0" applyNumberFormat="1" applyFont="1" applyFill="1" applyBorder="1"/>
    <x:xf numFmtId="0" fontId="34" fillId="15" borderId="22" xfId="0" applyNumberFormat="1" applyFont="1" applyFill="1" applyBorder="1" applyAlignment="1">
      <x:alignment wrapText="1"/>
    </x:xf>
    <x:xf numFmtId="0" fontId="34" fillId="15" borderId="22" xfId="0" applyNumberFormat="1" applyFont="1" applyFill="1" applyBorder="1" applyAlignment="1">
      <x:alignment horizontal="center" wrapText="1"/>
    </x:xf>
    <x:xf numFmtId="0" fontId="27" fillId="16" borderId="0" xfId="0" applyNumberFormat="1" applyFont="1" applyFill="1" applyBorder="1"/>
    <x:xf numFmtId="218" fontId="27" fillId="16" borderId="0" xfId="0" applyNumberFormat="1" applyFont="1" applyFill="1" applyBorder="1"/>
    <x:xf numFmtId="0" fontId="37" fillId="16" borderId="0" xfId="0" applyNumberFormat="1" applyFont="1" applyFill="1" applyBorder="1"/>
    <x:xf numFmtId="218" fontId="37" fillId="16" borderId="0" xfId="0" applyNumberFormat="1" applyFont="1" applyFill="1" applyBorder="1"/>
    <x:xf numFmtId="0" fontId="37" fillId="16" borderId="33" xfId="0" applyNumberFormat="1" applyFont="1" applyFill="1" applyBorder="1"/>
    <x:xf numFmtId="218" fontId="37" fillId="16" borderId="33" xfId="0" applyNumberFormat="1" applyFont="1" applyFill="1" applyBorder="1"/>
    <x:xf numFmtId="0" fontId="37" fillId="16" borderId="33" xfId="0" applyNumberFormat="1" applyFont="1" applyFill="1" applyBorder="1" applyAlignment="1">
      <x:alignment wrapText="1"/>
    </x:xf>
    <x:xf numFmtId="218" fontId="37" fillId="16" borderId="33" xfId="0" applyNumberFormat="1" applyFont="1" applyFill="1" applyBorder="1" applyAlignment="1">
      <x:alignment wrapText="1"/>
    </x:xf>
    <x:xf numFmtId="217" fontId="3" fillId="2" borderId="0" xfId="0" applyNumberFormat="1" applyFont="1" applyFill="1" applyBorder="1" applyAlignment="1">
      <x:alignment horizontal="center" vertical="center"/>
    </x:xf>
    <x:xf numFmtId="215" fontId="3" fillId="2" borderId="0" xfId="0" applyNumberFormat="1" applyFont="1" applyFill="1" applyBorder="1" applyAlignment="1">
      <x:alignment horizontal="center" vertical="center"/>
    </x:xf>
    <x:xf numFmtId="216" fontId="6" fillId="0" borderId="0" xfId="0" applyNumberFormat="1" applyFont="1" applyFill="1" applyBorder="1" applyAlignment="1">
      <x:alignment vertical="center"/>
    </x:xf>
    <x:xf numFmtId="216" fontId="10" fillId="5" borderId="6" xfId="0" applyNumberFormat="1" applyFont="1" applyFill="1" applyBorder="1" applyAlignment="1">
      <x:alignment vertical="center"/>
    </x:xf>
    <x:xf numFmtId="214" fontId="6" fillId="0" borderId="0" xfId="0" applyNumberFormat="1" applyFont="1" applyFill="1" applyBorder="1" applyAlignment="1">
      <x:alignment vertical="center"/>
    </x:xf>
    <x:xf numFmtId="214" fontId="10" fillId="5" borderId="6" xfId="0" applyNumberFormat="1" applyFont="1" applyFill="1" applyBorder="1" applyAlignment="1">
      <x:alignment vertical="center"/>
    </x:xf>
    <x:xf numFmtId="217" fontId="0" fillId="0" borderId="0" xfId="0" applyNumberFormat="1" applyFont="1" applyFill="1" applyBorder="1" applyAlignment="1">
      <x:alignment vertical="center"/>
    </x:xf>
    <x:xf numFmtId="0" fontId="0" fillId="18" borderId="0" xfId="0" applyNumberFormat="1" applyFont="1" applyFill="1" applyBorder="1" applyAlignment="1">
      <x:alignment vertical="center"/>
    </x:xf>
    <x:xf numFmtId="216" fontId="6" fillId="18" borderId="0" xfId="0" applyNumberFormat="1" applyFont="1" applyFill="1" applyBorder="1" applyAlignment="1">
      <x:alignment vertical="center"/>
    </x:xf>
    <x:xf numFmtId="214" fontId="6" fillId="18" borderId="0" xfId="0" applyNumberFormat="1" applyFont="1" applyFill="1" applyBorder="1" applyAlignment="1">
      <x:alignment vertical="center"/>
    </x:xf>
    <x:xf numFmtId="0" fontId="25" fillId="18" borderId="0" xfId="0" applyNumberFormat="1" applyFont="1" applyFill="1" applyBorder="1" applyAlignment="1">
      <x:alignment vertical="center"/>
    </x:xf>
    <x:xf numFmtId="216" fontId="25" fillId="18" borderId="0" xfId="0" applyNumberFormat="1" applyFont="1" applyFill="1" applyBorder="1" applyAlignment="1">
      <x:alignment vertical="center"/>
    </x:xf>
    <x:xf numFmtId="214" fontId="25" fillId="18" borderId="0" xfId="0" applyNumberFormat="1" applyFont="1" applyFill="1" applyBorder="1" applyAlignment="1">
      <x:alignment vertical="center"/>
    </x:xf>
    <x:xf numFmtId="0" fontId="25" fillId="18" borderId="32" xfId="0" applyNumberFormat="1" applyFont="1" applyFill="1" applyBorder="1" applyAlignment="1">
      <x:alignment vertical="center"/>
    </x:xf>
    <x:xf numFmtId="216" fontId="25" fillId="18" borderId="32" xfId="0" applyNumberFormat="1" applyFont="1" applyFill="1" applyBorder="1" applyAlignment="1">
      <x:alignment vertical="center"/>
    </x:xf>
    <x:xf numFmtId="214" fontId="25" fillId="18" borderId="32" xfId="0" applyNumberFormat="1" applyFont="1" applyFill="1" applyBorder="1" applyAlignment="1">
      <x:alignment vertical="center"/>
    </x:xf>
    <x:xf numFmtId="0" fontId="25" fillId="18" borderId="32" xfId="0" applyNumberFormat="1" applyFont="1" applyFill="1" applyBorder="1" applyAlignment="1">
      <x:alignment vertical="center" wrapText="1"/>
    </x:xf>
    <x:xf numFmtId="216" fontId="25" fillId="18" borderId="32" xfId="0" applyNumberFormat="1" applyFont="1" applyFill="1" applyBorder="1" applyAlignment="1">
      <x:alignment vertical="center" wrapText="1"/>
    </x:xf>
    <x:xf numFmtId="214" fontId="25" fillId="18" borderId="32" xfId="0" applyNumberFormat="1" applyFont="1" applyFill="1" applyBorder="1" applyAlignment="1">
      <x:alignment vertical="center" wrapText="1"/>
    </x:xf>
    <x:xf numFmtId="216" fontId="6" fillId="0" borderId="0" xfId="0" applyNumberFormat="1" applyFont="1" applyFill="1" applyBorder="1" applyAlignment="1">
      <x:alignment vertical="center" wrapText="1"/>
    </x:xf>
    <x:xf numFmtId="214" fontId="6" fillId="0" borderId="0" xfId="0" applyNumberFormat="1" applyFont="1" applyFill="1" applyBorder="1" applyAlignment="1">
      <x:alignment vertical="center" wrapText="1"/>
    </x:xf>
    <x:xf numFmtId="216" fontId="10" fillId="5" borderId="6" xfId="0" applyNumberFormat="1" applyFont="1" applyFill="1" applyBorder="1" applyAlignment="1">
      <x:alignment vertical="center" wrapText="1"/>
    </x:xf>
    <x:xf numFmtId="214" fontId="10" fillId="5" borderId="6" xfId="0" applyNumberFormat="1" applyFont="1" applyFill="1" applyBorder="1" applyAlignment="1">
      <x:alignment vertical="center" wrapText="1"/>
    </x:xf>
    <x:xf numFmtId="217" fontId="0" fillId="0" borderId="0" xfId="0" applyNumberFormat="1" applyFont="1" applyFill="1" applyBorder="1" applyAlignment="1">
      <x:alignment vertical="center" wrapText="1"/>
    </x:xf>
    <x:xf numFmtId="0" fontId="0" fillId="18" borderId="0" xfId="0" applyNumberFormat="1" applyFont="1" applyFill="1" applyBorder="1" applyAlignment="1">
      <x:alignment wrapText="1"/>
    </x:xf>
    <x:xf numFmtId="0" fontId="10" fillId="18" borderId="0" xfId="0" applyNumberFormat="1" applyFont="1" applyFill="1" applyBorder="1" applyAlignment="1">
      <x:alignment wrapText="1"/>
    </x:xf>
    <x:xf numFmtId="215" fontId="10" fillId="18" borderId="0" xfId="0" applyNumberFormat="1" applyFont="1" applyFill="1" applyBorder="1" applyAlignment="1">
      <x:alignment wrapText="1"/>
    </x:xf>
    <x:xf numFmtId="216" fontId="4" fillId="0" borderId="3" xfId="0" applyNumberFormat="1" applyFont="1" applyFill="1" applyBorder="1" applyAlignment="1">
      <x:alignment vertical="center" wrapText="1"/>
    </x:xf>
    <x:xf numFmtId="216" fontId="4" fillId="0" borderId="4" xfId="0" applyNumberFormat="1" applyFont="1" applyFill="1" applyBorder="1" applyAlignment="1">
      <x:alignment vertical="center" wrapText="1"/>
    </x:xf>
    <x:xf numFmtId="216" fontId="15" fillId="12" borderId="18" xfId="0" applyNumberFormat="1" applyFont="1" applyFill="1" applyBorder="1" applyAlignment="1">
      <x:alignment vertical="center" wrapText="1"/>
    </x:xf>
    <x:xf numFmtId="216" fontId="0" fillId="0" borderId="0" xfId="0" applyNumberFormat="1" applyFont="1" applyFill="1" applyBorder="1"/>
    <x:xf numFmtId="214" fontId="4" fillId="0" borderId="3" xfId="0" applyNumberFormat="1" applyFont="1" applyFill="1" applyBorder="1" applyAlignment="1">
      <x:alignment vertical="center" wrapText="1"/>
    </x:xf>
    <x:xf numFmtId="214" fontId="4" fillId="0" borderId="4" xfId="0" applyNumberFormat="1" applyFont="1" applyFill="1" applyBorder="1" applyAlignment="1">
      <x:alignment vertical="center" wrapText="1"/>
    </x:xf>
    <x:xf numFmtId="214" fontId="15" fillId="12" borderId="18" xfId="0" applyNumberFormat="1" applyFont="1" applyFill="1" applyBorder="1" applyAlignment="1">
      <x:alignment vertical="center" wrapText="1"/>
    </x:xf>
    <x:xf numFmtId="214" fontId="0" fillId="0" borderId="0" xfId="0" applyNumberFormat="1" applyFont="1" applyFill="1" applyBorder="1"/>
    <x:xf numFmtId="216" fontId="0" fillId="18" borderId="0" xfId="0" applyNumberFormat="1" applyFont="1" applyFill="1" applyBorder="1"/>
    <x:xf numFmtId="214" fontId="0" fillId="18" borderId="0" xfId="0" applyNumberFormat="1" applyFont="1" applyFill="1" applyBorder="1"/>
    <x:xf numFmtId="216" fontId="25" fillId="18" borderId="0" xfId="0" applyNumberFormat="1" applyFont="1" applyFill="1" applyBorder="1"/>
    <x:xf numFmtId="214" fontId="25" fillId="18" borderId="0" xfId="0" applyNumberFormat="1" applyFont="1" applyFill="1" applyBorder="1"/>
    <x:xf numFmtId="216" fontId="25" fillId="18" borderId="32" xfId="0" applyNumberFormat="1" applyFont="1" applyFill="1" applyBorder="1"/>
    <x:xf numFmtId="214" fontId="25" fillId="18" borderId="32" xfId="0" applyNumberFormat="1" applyFont="1" applyFill="1" applyBorder="1"/>
    <x:xf numFmtId="0" fontId="25" fillId="18" borderId="32" xfId="0" applyNumberFormat="1" applyFont="1" applyFill="1" applyBorder="1" applyAlignment="1">
      <x:alignment wrapText="1"/>
    </x:xf>
    <x:xf numFmtId="216" fontId="25" fillId="18" borderId="32" xfId="0" applyNumberFormat="1" applyFont="1" applyFill="1" applyBorder="1" applyAlignment="1">
      <x:alignment wrapText="1"/>
    </x:xf>
    <x:xf numFmtId="214" fontId="25" fillId="18" borderId="32" xfId="0" applyNumberFormat="1" applyFont="1" applyFill="1" applyBorder="1" applyAlignment="1">
      <x:alignment wrapText="1"/>
    </x:xf>
    <x:xf numFmtId="215" fontId="4" fillId="0" borderId="4" xfId="0" applyNumberFormat="1" applyFont="1" applyFill="1" applyBorder="1" applyAlignment="1">
      <x:alignment vertical="center" wrapText="1"/>
    </x:xf>
    <x:xf numFmtId="217" fontId="4" fillId="0" borderId="4" xfId="0" applyNumberFormat="1" applyFont="1" applyFill="1" applyBorder="1" applyAlignment="1">
      <x:alignment vertical="center" wrapText="1"/>
    </x:xf>
    <x:xf numFmtId="216" fontId="4" fillId="0" borderId="17" xfId="0" applyNumberFormat="1" applyFont="1" applyFill="1" applyBorder="1" applyAlignment="1">
      <x:alignment vertical="center" wrapText="1"/>
    </x:xf>
    <x:xf numFmtId="211" fontId="0" fillId="0" borderId="0" xfId="0" applyNumberFormat="1" applyFont="1" applyFill="1" applyBorder="1"/>
    <x:xf numFmtId="211" fontId="0" fillId="0" borderId="0" xfId="0" applyNumberFormat="1" applyFont="1" applyFill="1" applyBorder="1" applyAlignment="1">
      <x:alignment wrapText="1"/>
    </x:xf>
    <x:xf numFmtId="211" fontId="31" fillId="0" borderId="31" xfId="0" applyNumberFormat="1" applyFont="1" applyFill="1" applyBorder="1" applyAlignment="1">
      <x:alignment wrapText="1"/>
    </x:xf>
    <x:xf numFmtId="211" fontId="38" fillId="0" borderId="31" xfId="0" applyNumberFormat="1" applyFont="1" applyFill="1" applyBorder="1" applyAlignment="1">
      <x:alignment wrapText="1"/>
    </x:xf>
    <x:xf numFmtId="211" fontId="39" fillId="18" borderId="29" xfId="0" applyNumberFormat="1" applyFont="1" applyFill="1" applyBorder="1" applyAlignment="1">
      <x:alignment wrapText="1"/>
    </x:xf>
    <x:xf numFmtId="214" fontId="39" fillId="18" borderId="31" xfId="0" applyNumberFormat="1" applyFont="1" applyFill="1" applyBorder="1" applyAlignment="1">
      <x:alignment wrapText="1"/>
    </x:xf>
    <x:xf numFmtId="215" fontId="40" fillId="18" borderId="31" xfId="0" applyNumberFormat="1" applyFont="1" applyFill="1" applyBorder="1" applyAlignment="1">
      <x:alignment wrapText="1"/>
    </x:xf>
    <x:xf numFmtId="216" fontId="40" fillId="18" borderId="31" xfId="0" applyNumberFormat="1" applyFont="1" applyFill="1" applyBorder="1" applyAlignment="1">
      <x:alignment wrapText="1"/>
    </x:xf>
    <x:xf numFmtId="214" fontId="40" fillId="18" borderId="31" xfId="0" applyNumberFormat="1" applyFont="1" applyFill="1" applyBorder="1" applyAlignment="1">
      <x:alignment wrapText="1"/>
    </x:xf>
    <x:xf numFmtId="217" fontId="40" fillId="18" borderId="31" xfId="0" applyNumberFormat="1" applyFont="1" applyFill="1" applyBorder="1" applyAlignment="1">
      <x:alignment wrapText="1"/>
    </x:xf>
    <x:xf numFmtId="216" fontId="39" fillId="18" borderId="31" xfId="0" applyNumberFormat="1" applyFont="1" applyFill="1" applyBorder="1" applyAlignment="1">
      <x:alignment wrapText="1"/>
    </x:xf>
    <x:xf numFmtId="203" fontId="31" fillId="17" borderId="29" xfId="0" applyNumberFormat="1" applyFont="1" applyFill="1" applyBorder="1" applyAlignment="1">
      <x:alignment wrapText="1"/>
    </x:xf>
    <x:xf numFmtId="203" fontId="31" fillId="17" borderId="31" xfId="0" applyNumberFormat="1" applyFont="1" applyFill="1" applyBorder="1" applyAlignment="1">
      <x:alignment wrapText="1"/>
    </x:xf>
    <x:xf numFmtId="203" fontId="31" fillId="0" borderId="31" xfId="0" applyNumberFormat="1" applyFont="1" applyFill="1" applyBorder="1" applyAlignment="1">
      <x:alignment wrapText="1"/>
    </x:xf>
    <x:xf numFmtId="209" fontId="31" fillId="0" borderId="31" xfId="0" applyNumberFormat="1" applyFont="1" applyFill="1" applyBorder="1" applyAlignment="1">
      <x:alignment wrapText="1"/>
    </x:xf>
    <x:xf numFmtId="208" fontId="38" fillId="0" borderId="31" xfId="0" applyNumberFormat="1" applyFont="1" applyFill="1" applyBorder="1" applyAlignment="1">
      <x:alignment wrapText="1"/>
    </x:xf>
    <x:xf numFmtId="201" fontId="38" fillId="0" borderId="31" xfId="0" applyNumberFormat="1" applyFont="1" applyFill="1" applyBorder="1" applyAlignment="1">
      <x:alignment wrapText="1"/>
    </x:xf>
    <x:xf numFmtId="201" fontId="31" fillId="17" borderId="31" xfId="0" applyNumberFormat="1" applyFont="1" applyFill="1" applyBorder="1" applyAlignment="1">
      <x:alignment wrapText="1"/>
    </x:xf>
    <x:xf numFmtId="203" fontId="39" fillId="18" borderId="29" xfId="0" applyNumberFormat="1" applyFont="1" applyFill="1" applyBorder="1" applyAlignment="1">
      <x:alignment wrapText="1"/>
    </x:xf>
    <x:xf numFmtId="203" fontId="39" fillId="18" borderId="31" xfId="0" applyNumberFormat="1" applyFont="1" applyFill="1" applyBorder="1" applyAlignment="1">
      <x:alignment wrapText="1"/>
    </x:xf>
    <x:xf numFmtId="209" fontId="40" fillId="18" borderId="31" xfId="0" applyNumberFormat="1" applyFont="1" applyFill="1" applyBorder="1" applyAlignment="1">
      <x:alignment wrapText="1"/>
    </x:xf>
    <x:xf numFmtId="208" fontId="40" fillId="18" borderId="31" xfId="0" applyNumberFormat="1" applyFont="1" applyFill="1" applyBorder="1" applyAlignment="1">
      <x:alignment wrapText="1"/>
    </x:xf>
    <x:xf numFmtId="201" fontId="40" fillId="18" borderId="31" xfId="0" applyNumberFormat="1" applyFont="1" applyFill="1" applyBorder="1" applyAlignment="1">
      <x:alignment wrapText="1"/>
    </x:xf>
    <x:xf numFmtId="208" fontId="39" fillId="18" borderId="31" xfId="0" applyNumberFormat="1" applyFont="1" applyFill="1" applyBorder="1" applyAlignment="1">
      <x:alignment wrapText="1"/>
    </x:xf>
    <x:xf numFmtId="201" fontId="39" fillId="18" borderId="31" xfId="0" applyNumberFormat="1" applyFont="1" applyFill="1" applyBorder="1" applyAlignment="1">
      <x:alignment wrapText="1"/>
    </x:xf>
    <x:xf numFmtId="203" fontId="33" fillId="0" borderId="29" xfId="0" applyNumberFormat="1" applyFont="1" applyFill="1" applyBorder="1" applyAlignment="1">
      <x:alignment wrapText="1"/>
    </x:xf>
    <x:xf numFmtId="203" fontId="33" fillId="0" borderId="31" xfId="0" applyNumberFormat="1" applyFont="1" applyFill="1" applyBorder="1" applyAlignment="1">
      <x:alignment wrapText="1"/>
    </x:xf>
    <x:xf numFmtId="209" fontId="33" fillId="0" borderId="29" xfId="0" applyNumberFormat="1" applyFont="1" applyFill="1" applyBorder="1" applyAlignment="1">
      <x:alignment wrapText="1"/>
    </x:xf>
    <x:xf numFmtId="209" fontId="33" fillId="0" borderId="31" xfId="0" applyNumberFormat="1" applyFont="1" applyFill="1" applyBorder="1" applyAlignment="1">
      <x:alignment wrapText="1"/>
    </x:xf>
    <x:xf numFmtId="208" fontId="33" fillId="0" borderId="29" xfId="0" applyNumberFormat="1" applyFont="1" applyFill="1" applyBorder="1" applyAlignment="1">
      <x:alignment wrapText="1"/>
    </x:xf>
    <x:xf numFmtId="208" fontId="33" fillId="0" borderId="31" xfId="0" applyNumberFormat="1" applyFont="1" applyFill="1" applyBorder="1" applyAlignment="1">
      <x:alignment wrapText="1"/>
    </x:xf>
    <x:xf numFmtId="201" fontId="33" fillId="0" borderId="29" xfId="0" applyNumberFormat="1" applyFont="1" applyFill="1" applyBorder="1" applyAlignment="1">
      <x:alignment wrapText="1"/>
    </x:xf>
    <x:xf numFmtId="201" fontId="33" fillId="0" borderId="31" xfId="0" applyNumberFormat="1" applyFont="1" applyFill="1" applyBorder="1" applyAlignment="1">
      <x:alignment wrapText="1"/>
    </x:xf>
    <x:xf numFmtId="203" fontId="37" fillId="16" borderId="33" xfId="0" applyNumberFormat="1" applyFont="1" applyFill="1" applyBorder="1" applyAlignment="1">
      <x:alignment wrapText="1"/>
    </x:xf>
    <x:xf numFmtId="208" fontId="35" fillId="18" borderId="32" xfId="0" applyNumberFormat="1" applyFont="1" applyFill="1" applyBorder="1" applyAlignment="1">
      <x:alignment wrapText="1"/>
    </x:xf>
    <x:xf numFmtId="201" fontId="35" fillId="18" borderId="32" xfId="0" applyNumberFormat="1" applyFont="1" applyFill="1" applyBorder="1" applyAlignment="1">
      <x:alignment wrapText="1"/>
    </x:xf>
    <x:xf numFmtId="201" fontId="11" fillId="9" borderId="5" xfId="0" applyNumberFormat="1" applyFont="1" applyFill="1" applyBorder="1" applyAlignment="1">
      <x:alignment vertical="center"/>
    </x:xf>
    <x:xf numFmtId="209" fontId="3" fillId="2" borderId="0" xfId="0" applyNumberFormat="1" applyFont="1" applyFill="1" applyBorder="1" applyAlignment="1">
      <x:alignment horizontal="center" vertical="center"/>
    </x:xf>
    <x:xf numFmtId="208" fontId="6" fillId="0" borderId="0" xfId="0" applyNumberFormat="1" applyFont="1" applyFill="1" applyBorder="1" applyAlignment="1">
      <x:alignment vertical="center" wrapText="1"/>
    </x:xf>
    <x:xf numFmtId="208" fontId="10" fillId="5" borderId="6" xfId="0" applyNumberFormat="1" applyFont="1" applyFill="1" applyBorder="1" applyAlignment="1">
      <x:alignment vertical="center" wrapText="1"/>
    </x:xf>
    <x:xf numFmtId="208" fontId="25" fillId="18" borderId="32" xfId="0" applyNumberFormat="1" applyFont="1" applyFill="1" applyBorder="1" applyAlignment="1">
      <x:alignment vertical="center" wrapText="1"/>
    </x:xf>
    <x:xf numFmtId="201" fontId="10" fillId="5" borderId="6" xfId="0" applyNumberFormat="1" applyFont="1" applyFill="1" applyBorder="1" applyAlignment="1">
      <x:alignment vertical="center" wrapText="1"/>
    </x:xf>
    <x:xf numFmtId="201" fontId="25" fillId="18" borderId="32" xfId="0" applyNumberFormat="1" applyFont="1" applyFill="1" applyBorder="1" applyAlignment="1">
      <x:alignment vertical="center" wrapText="1"/>
    </x:xf>
    <x:xf numFmtId="203" fontId="6" fillId="0" borderId="3" xfId="0" applyNumberFormat="1" applyFont="1" applyFill="1" applyBorder="1" applyAlignment="1">
      <x:alignment vertical="center" wrapText="1"/>
    </x:xf>
    <x:xf numFmtId="209" fontId="6" fillId="0" borderId="4" xfId="0" applyNumberFormat="1" applyFont="1" applyFill="1" applyBorder="1" applyAlignment="1">
      <x:alignment vertical="center" wrapText="1"/>
    </x:xf>
    <x:xf numFmtId="208" fontId="6" fillId="0" borderId="17" xfId="0" applyNumberFormat="1" applyFont="1" applyFill="1" applyBorder="1" applyAlignment="1">
      <x:alignment vertical="center" wrapText="1"/>
    </x:xf>
    <x:xf numFmtId="208" fontId="1" fillId="3" borderId="2" xfId="0" applyNumberFormat="1" applyFont="1" applyFill="1" applyBorder="1" applyAlignment="1">
      <x:alignment horizontal="center" vertical="center" wrapText="1"/>
    </x:xf>
    <x:xf numFmtId="201" fontId="1" fillId="3" borderId="2" xfId="0" applyNumberFormat="1" applyFont="1" applyFill="1" applyBorder="1" applyAlignment="1">
      <x:alignment horizontal="center" vertical="center" wrapText="1"/>
    </x:xf>
    <x:xf numFmtId="0" fontId="0" fillId="19" borderId="0" xfId="0" applyNumberFormat="1" applyFont="1" applyFill="1" applyBorder="1" applyAlignment="1">
      <x:alignment wrapText="1"/>
    </x:xf>
    <x:xf numFmtId="215" fontId="10" fillId="19" borderId="0" xfId="0" applyNumberFormat="1" applyFont="1" applyFill="1" applyBorder="1" applyAlignment="1">
      <x:alignment wrapText="1"/>
    </x:xf>
    <x:xf numFmtId="0" fontId="0" fillId="19" borderId="0" xfId="0" applyNumberFormat="1" applyFont="1" applyFill="1" applyBorder="1"/>
    <x:xf numFmtId="0" fontId="1" fillId="19" borderId="0" xfId="0" applyNumberFormat="1" applyFont="1" applyFill="1" applyBorder="1" applyAlignment="1">
      <x:alignment wrapText="1"/>
    </x:xf>
    <x:xf numFmtId="215" fontId="1" fillId="19" borderId="0" xfId="0" applyNumberFormat="1" applyFont="1" applyFill="1" applyBorder="1" applyAlignment="1">
      <x:alignment wrapText="1"/>
    </x:xf>
    <x:xf numFmtId="0" fontId="1" fillId="19" borderId="0" xfId="0" applyNumberFormat="1" applyFont="1" applyFill="1" applyBorder="1"/>
    <x:xf numFmtId="0" fontId="1" fillId="19" borderId="34" xfId="0" applyNumberFormat="1" applyFont="1" applyFill="1" applyBorder="1" applyAlignment="1">
      <x:alignment wrapText="1"/>
    </x:xf>
    <x:xf numFmtId="215" fontId="1" fillId="19" borderId="34" xfId="0" applyNumberFormat="1" applyFont="1" applyFill="1" applyBorder="1" applyAlignment="1">
      <x:alignment wrapText="1"/>
    </x:xf>
    <x:xf numFmtId="0" fontId="1" fillId="19" borderId="34" xfId="0" applyNumberFormat="1" applyFont="1" applyFill="1" applyBorder="1"/>
    <x:xf numFmtId="0" fontId="1" fillId="19" borderId="34" xfId="0" applyNumberFormat="1" applyFont="1" applyFill="1" applyBorder="1" applyAlignment="1">
      <x:alignment vertical="center" wrapText="1"/>
    </x:xf>
    <x:xf numFmtId="215" fontId="1" fillId="19" borderId="34" xfId="0" applyNumberFormat="1" applyFont="1" applyFill="1" applyBorder="1" applyAlignment="1">
      <x:alignment vertical="center" wrapText="1"/>
    </x:xf>
    <x:xf numFmtId="0" fontId="1" fillId="19" borderId="34" xfId="0" applyNumberFormat="1" applyFont="1" applyFill="1" applyBorder="1" applyAlignment="1">
      <x:alignment vertical="center"/>
    </x:xf>
    <x:xf numFmtId="0" fontId="1" fillId="20" borderId="1" xfId="0" applyNumberFormat="1" applyFont="1" applyFill="1" applyBorder="1" applyAlignment="1">
      <x:alignment horizontal="left" vertical="center"/>
    </x:xf>
    <x:xf numFmtId="0" fontId="1" fillId="20" borderId="35" xfId="0" applyNumberFormat="1" applyFont="1" applyFill="1" applyBorder="1" applyAlignment="1">
      <x:alignment horizontal="left" vertical="center"/>
    </x:xf>
    <x:xf numFmtId="0" fontId="1" fillId="21" borderId="2" xfId="0" applyNumberFormat="1" applyFont="1" applyFill="1" applyBorder="1" applyAlignment="1">
      <x:alignment horizontal="center" vertical="center" wrapText="1"/>
    </x:xf>
    <x:xf numFmtId="208" fontId="1" fillId="21" borderId="2" xfId="0" applyNumberFormat="1" applyFont="1" applyFill="1" applyBorder="1" applyAlignment="1">
      <x:alignment horizontal="center" vertical="center" wrapText="1"/>
    </x:xf>
    <x:xf numFmtId="201" fontId="1" fillId="21" borderId="2" xfId="0" applyNumberFormat="1" applyFont="1" applyFill="1" applyBorder="1" applyAlignment="1">
      <x:alignment horizontal="center" vertical="center" wrapText="1"/>
    </x:xf>
    <x:xf numFmtId="0" fontId="4" fillId="21" borderId="3" xfId="0" applyNumberFormat="1" applyFont="1" applyFill="1" applyBorder="1" applyAlignment="1">
      <x:alignment vertical="center" wrapText="1"/>
    </x:xf>
    <x:xf numFmtId="208" fontId="4" fillId="21" borderId="3" xfId="0" applyNumberFormat="1" applyFont="1" applyFill="1" applyBorder="1" applyAlignment="1">
      <x:alignment vertical="center" wrapText="1"/>
    </x:xf>
    <x:xf numFmtId="201" fontId="4" fillId="21" borderId="3" xfId="0" applyNumberFormat="1" applyFont="1" applyFill="1" applyBorder="1" applyAlignment="1">
      <x:alignment vertical="center" wrapText="1"/>
    </x:xf>
    <x:xf numFmtId="0" fontId="4" fillId="21" borderId="4" xfId="0" applyNumberFormat="1" applyFont="1" applyFill="1" applyBorder="1" applyAlignment="1">
      <x:alignment vertical="center" wrapText="1"/>
    </x:xf>
    <x:xf numFmtId="208" fontId="4" fillId="21" borderId="4" xfId="0" applyNumberFormat="1" applyFont="1" applyFill="1" applyBorder="1" applyAlignment="1">
      <x:alignment vertical="center" wrapText="1"/>
    </x:xf>
    <x:xf numFmtId="201" fontId="4" fillId="21" borderId="4" xfId="0" applyNumberFormat="1" applyFont="1" applyFill="1" applyBorder="1" applyAlignment="1">
      <x:alignment vertical="center" wrapText="1"/>
    </x:xf>
    <x:xf numFmtId="0" fontId="41" fillId="21" borderId="2" xfId="0" applyNumberFormat="1" applyFont="1" applyFill="1" applyBorder="1" applyAlignment="1">
      <x:alignment horizontal="center" vertical="center" wrapText="1"/>
    </x:xf>
    <x:xf numFmtId="208" fontId="41" fillId="21" borderId="2" xfId="0" applyNumberFormat="1" applyFont="1" applyFill="1" applyBorder="1" applyAlignment="1">
      <x:alignment horizontal="center" vertical="center" wrapText="1"/>
    </x:xf>
    <x:xf numFmtId="201" fontId="41" fillId="21" borderId="2" xfId="0" applyNumberFormat="1" applyFont="1" applyFill="1" applyBorder="1" applyAlignment="1">
      <x:alignment horizontal="center" vertical="center" wrapText="1"/>
    </x:xf>
    <x:xf numFmtId="0" fontId="42" fillId="21" borderId="3" xfId="0" applyNumberFormat="1" applyFont="1" applyFill="1" applyBorder="1" applyAlignment="1">
      <x:alignment vertical="center" wrapText="1"/>
    </x:xf>
    <x:xf numFmtId="208" fontId="42" fillId="21" borderId="3" xfId="0" applyNumberFormat="1" applyFont="1" applyFill="1" applyBorder="1" applyAlignment="1">
      <x:alignment vertical="center" wrapText="1"/>
    </x:xf>
    <x:xf numFmtId="201" fontId="42" fillId="21" borderId="3" xfId="0" applyNumberFormat="1" applyFont="1" applyFill="1" applyBorder="1" applyAlignment="1">
      <x:alignment vertical="center" wrapText="1"/>
    </x:xf>
    <x:xf numFmtId="0" fontId="42" fillId="21" borderId="4" xfId="0" applyNumberFormat="1" applyFont="1" applyFill="1" applyBorder="1" applyAlignment="1">
      <x:alignment vertical="center" wrapText="1"/>
    </x:xf>
    <x:xf numFmtId="208" fontId="42" fillId="21" borderId="4" xfId="0" applyNumberFormat="1" applyFont="1" applyFill="1" applyBorder="1" applyAlignment="1">
      <x:alignment vertical="center" wrapText="1"/>
    </x:xf>
    <x:xf numFmtId="201" fontId="42" fillId="21" borderId="4" xfId="0" applyNumberFormat="1" applyFont="1" applyFill="1" applyBorder="1" applyAlignment="1">
      <x:alignment vertical="center" wrapText="1"/>
    </x:xf>
    <x:xf numFmtId="0" fontId="41" fillId="21" borderId="36" xfId="0" applyNumberFormat="1" applyFont="1" applyFill="1" applyBorder="1" applyAlignment="1">
      <x:alignment horizontal="center" vertical="center" wrapText="1"/>
    </x:xf>
    <x:xf numFmtId="208" fontId="41" fillId="21" borderId="36" xfId="0" applyNumberFormat="1" applyFont="1" applyFill="1" applyBorder="1" applyAlignment="1">
      <x:alignment horizontal="center" vertical="center" wrapText="1"/>
    </x:xf>
    <x:xf numFmtId="201" fontId="41" fillId="21" borderId="36" xfId="0" applyNumberFormat="1" applyFont="1" applyFill="1" applyBorder="1" applyAlignment="1">
      <x:alignment horizontal="center" vertical="center" wrapText="1"/>
    </x:xf>
    <x:xf numFmtId="0" fontId="42" fillId="21" borderId="37" xfId="0" applyNumberFormat="1" applyFont="1" applyFill="1" applyBorder="1" applyAlignment="1">
      <x:alignment vertical="center" wrapText="1"/>
    </x:xf>
    <x:xf numFmtId="208" fontId="42" fillId="21" borderId="37" xfId="0" applyNumberFormat="1" applyFont="1" applyFill="1" applyBorder="1" applyAlignment="1">
      <x:alignment vertical="center" wrapText="1"/>
    </x:xf>
    <x:xf numFmtId="201" fontId="42" fillId="21" borderId="37" xfId="0" applyNumberFormat="1" applyFont="1" applyFill="1" applyBorder="1" applyAlignment="1">
      <x:alignment vertical="center" wrapText="1"/>
    </x:xf>
    <x:xf numFmtId="0" fontId="15" fillId="22" borderId="18" xfId="0" applyNumberFormat="1" applyFont="1" applyFill="1" applyBorder="1" applyAlignment="1">
      <x:alignment vertical="center" wrapText="1"/>
    </x:xf>
    <x:xf numFmtId="208" fontId="15" fillId="22" borderId="18" xfId="0" applyNumberFormat="1" applyFont="1" applyFill="1" applyBorder="1" applyAlignment="1">
      <x:alignment vertical="center" wrapText="1"/>
    </x:xf>
    <x:xf numFmtId="201" fontId="15" fillId="22" borderId="18" xfId="0" applyNumberFormat="1" applyFont="1" applyFill="1" applyBorder="1" applyAlignment="1">
      <x:alignment vertical="center" wrapText="1"/>
    </x:xf>
    <x:xf numFmtId="0" fontId="43" fillId="22" borderId="18" xfId="0" applyNumberFormat="1" applyFont="1" applyFill="1" applyBorder="1" applyAlignment="1">
      <x:alignment vertical="center" wrapText="1"/>
    </x:xf>
    <x:xf numFmtId="208" fontId="43" fillId="22" borderId="18" xfId="0" applyNumberFormat="1" applyFont="1" applyFill="1" applyBorder="1" applyAlignment="1">
      <x:alignment vertical="center" wrapText="1"/>
    </x:xf>
    <x:xf numFmtId="201" fontId="43" fillId="22" borderId="18" xfId="0" applyNumberFormat="1" applyFont="1" applyFill="1" applyBorder="1" applyAlignment="1">
      <x:alignment vertical="center" wrapText="1"/>
    </x:xf>
    <x:xf numFmtId="0" fontId="43" fillId="22" borderId="38" xfId="0" applyNumberFormat="1" applyFont="1" applyFill="1" applyBorder="1" applyAlignment="1">
      <x:alignment vertical="center" wrapText="1"/>
    </x:xf>
    <x:xf numFmtId="208" fontId="43" fillId="22" borderId="38" xfId="0" applyNumberFormat="1" applyFont="1" applyFill="1" applyBorder="1" applyAlignment="1">
      <x:alignment vertical="center" wrapText="1"/>
    </x:xf>
    <x:xf numFmtId="201" fontId="43" fillId="22" borderId="38" xfId="0" applyNumberFormat="1" applyFont="1" applyFill="1" applyBorder="1" applyAlignment="1">
      <x:alignment vertical="center" wrapText="1"/>
    </x:xf>
    <x:xf numFmtId="0" fontId="25" fillId="23" borderId="32" xfId="0" applyNumberFormat="1" applyFont="1" applyFill="1" applyBorder="1" applyAlignment="1">
      <x:alignment wrapText="1"/>
    </x:xf>
    <x:xf numFmtId="216" fontId="25" fillId="23" borderId="32" xfId="0" applyNumberFormat="1" applyFont="1" applyFill="1" applyBorder="1" applyAlignment="1">
      <x:alignment wrapText="1"/>
    </x:xf>
    <x:xf numFmtId="214" fontId="25" fillId="23" borderId="32" xfId="0" applyNumberFormat="1" applyFont="1" applyFill="1" applyBorder="1" applyAlignment="1">
      <x:alignment wrapText="1"/>
    </x:xf>
    <x:xf numFmtId="0" fontId="0" fillId="23" borderId="0" xfId="0" applyNumberFormat="1" applyFont="1" applyFill="1" applyBorder="1"/>
    <x:xf numFmtId="0" fontId="16" fillId="23" borderId="19" xfId="0" applyNumberFormat="1" applyFont="1" applyFill="1" applyBorder="1" applyAlignment="1">
      <x:alignment vertical="center" wrapText="1"/>
    </x:xf>
    <x:xf numFmtId="0" fontId="16" fillId="23" borderId="20" xfId="0" applyNumberFormat="1" applyFont="1" applyFill="1" applyBorder="1" applyAlignment="1">
      <x:alignment vertical="center" wrapText="1"/>
    </x:xf>
    <x:xf numFmtId="0" fontId="16" fillId="23" borderId="21" xfId="0" applyNumberFormat="1" applyFont="1" applyFill="1" applyBorder="1" applyAlignment="1">
      <x:alignment vertical="center" wrapText="1"/>
    </x:xf>
    <x:xf numFmtId="0" fontId="44" fillId="23" borderId="32" xfId="0" applyNumberFormat="1" applyFont="1" applyFill="1" applyBorder="1" applyAlignment="1">
      <x:alignment wrapText="1"/>
    </x:xf>
    <x:xf numFmtId="216" fontId="44" fillId="23" borderId="32" xfId="0" applyNumberFormat="1" applyFont="1" applyFill="1" applyBorder="1" applyAlignment="1">
      <x:alignment wrapText="1"/>
    </x:xf>
    <x:xf numFmtId="214" fontId="44" fillId="23" borderId="32" xfId="0" applyNumberFormat="1" applyFont="1" applyFill="1" applyBorder="1" applyAlignment="1">
      <x:alignment wrapText="1"/>
    </x:xf>
    <x:xf numFmtId="0" fontId="45" fillId="23" borderId="0" xfId="0" applyNumberFormat="1" applyFont="1" applyFill="1" applyBorder="1"/>
    <x:xf numFmtId="0" fontId="45" fillId="23" borderId="19" xfId="0" applyNumberFormat="1" applyFont="1" applyFill="1" applyBorder="1" applyAlignment="1">
      <x:alignment vertical="center" wrapText="1"/>
    </x:xf>
    <x:xf numFmtId="0" fontId="45" fillId="23" borderId="20" xfId="0" applyNumberFormat="1" applyFont="1" applyFill="1" applyBorder="1" applyAlignment="1">
      <x:alignment vertical="center" wrapText="1"/>
    </x:xf>
    <x:xf numFmtId="0" fontId="45" fillId="23" borderId="21" xfId="0" applyNumberFormat="1" applyFont="1" applyFill="1" applyBorder="1" applyAlignment="1">
      <x:alignment vertical="center" wrapText="1"/>
    </x:xf>
    <x:xf numFmtId="0" fontId="44" fillId="23" borderId="39" xfId="0" applyNumberFormat="1" applyFont="1" applyFill="1" applyBorder="1" applyAlignment="1">
      <x:alignment wrapText="1"/>
    </x:xf>
    <x:xf numFmtId="216" fontId="44" fillId="23" borderId="40" xfId="0" applyNumberFormat="1" applyFont="1" applyFill="1" applyBorder="1" applyAlignment="1">
      <x:alignment wrapText="1"/>
    </x:xf>
    <x:xf numFmtId="214" fontId="44" fillId="23" borderId="40" xfId="0" applyNumberFormat="1" applyFont="1" applyFill="1" applyBorder="1" applyAlignment="1">
      <x:alignment wrapText="1"/>
    </x:xf>
    <x:xf numFmtId="0" fontId="44" fillId="23" borderId="40" xfId="0" applyNumberFormat="1" applyFont="1" applyFill="1" applyBorder="1" applyAlignment="1">
      <x:alignment wrapText="1"/>
    </x:xf>
    <x:xf numFmtId="0" fontId="45" fillId="23" borderId="41" xfId="0" applyNumberFormat="1" applyFont="1" applyFill="1" applyBorder="1"/>
    <x:xf numFmtId="0" fontId="45" fillId="23" borderId="42" xfId="0" applyNumberFormat="1" applyFont="1" applyFill="1" applyBorder="1"/>
    <x:xf numFmtId="0" fontId="45" fillId="23" borderId="43" xfId="0" applyNumberFormat="1" applyFont="1" applyFill="1" applyBorder="1" applyAlignment="1">
      <x:alignment vertical="center" wrapText="1"/>
    </x:xf>
    <x:xf numFmtId="0" fontId="45" fillId="23" borderId="44" xfId="0" applyNumberFormat="1" applyFont="1" applyFill="1" applyBorder="1" applyAlignment="1">
      <x:alignment vertical="center" wrapText="1"/>
    </x:xf>
    <x:xf numFmtId="0" fontId="45" fillId="23" borderId="45" xfId="0" applyNumberFormat="1" applyFont="1" applyFill="1" applyBorder="1" applyAlignment="1">
      <x:alignment vertical="center" wrapText="1"/>
    </x:xf>
    <x:xf numFmtId="0" fontId="45" fillId="23" borderId="41" xfId="0" applyNumberFormat="1" applyFont="1" applyFill="1" applyBorder="1" applyAlignment="1">
      <x:alignment wrapText="1"/>
    </x:xf>
    <x:xf numFmtId="0" fontId="45" fillId="23" borderId="42" xfId="0" applyNumberFormat="1" applyFont="1" applyFill="1" applyBorder="1" applyAlignment="1">
      <x:alignment wrapText="1"/>
    </x:xf>
    <x:xf numFmtId="0" fontId="44" fillId="23" borderId="39" xfId="0" applyNumberFormat="1" applyFont="1" applyFill="1" applyBorder="1" applyAlignment="1">
      <x:alignment vertical="center" wrapText="1"/>
    </x:xf>
    <x:xf numFmtId="216" fontId="44" fillId="23" borderId="40" xfId="0" applyNumberFormat="1" applyFont="1" applyFill="1" applyBorder="1" applyAlignment="1">
      <x:alignment vertical="center" wrapText="1"/>
    </x:xf>
    <x:xf numFmtId="214" fontId="44" fillId="23" borderId="40" xfId="0" applyNumberFormat="1" applyFont="1" applyFill="1" applyBorder="1" applyAlignment="1">
      <x:alignment vertical="center" wrapText="1"/>
    </x:xf>
    <x:xf numFmtId="0" fontId="44" fillId="23" borderId="40" xfId="0" applyNumberFormat="1" applyFont="1" applyFill="1" applyBorder="1" applyAlignment="1">
      <x:alignment vertical="center" wrapText="1"/>
    </x:xf>
    <x:xf numFmtId="0" fontId="45" fillId="23" borderId="41" xfId="0" applyNumberFormat="1" applyFont="1" applyFill="1" applyBorder="1" applyAlignment="1">
      <x:alignment vertical="center" wrapText="1"/>
    </x:xf>
    <x:xf numFmtId="0" fontId="45" fillId="23" borderId="42" xfId="0" applyNumberFormat="1" applyFont="1" applyFill="1" applyBorder="1" applyAlignment="1">
      <x:alignment vertical="center" wrapText="1"/>
    </x:xf>
    <x:xf numFmtId="0" fontId="0" fillId="20" borderId="0" xfId="0" applyNumberFormat="1" applyFont="1" applyFill="1" applyBorder="1"/>
    <x:xf numFmtId="0" fontId="1" fillId="20" borderId="0" xfId="0" applyNumberFormat="1" applyFont="1" applyFill="1" applyBorder="1"/>
    <x:xf numFmtId="0" fontId="1" fillId="20" borderId="35" xfId="0" applyNumberFormat="1" applyFont="1" applyFill="1" applyBorder="1"/>
    <x:xf numFmtId="0" fontId="1" fillId="20" borderId="35" xfId="0" applyNumberFormat="1" applyFont="1" applyFill="1" applyBorder="1" applyAlignment="1">
      <x:alignment wrapText="1"/>
    </x:xf>
    <x:xf numFmtId="0" fontId="1" fillId="20" borderId="35" xfId="0" applyNumberFormat="1" applyFont="1" applyFill="1" applyBorder="1" applyAlignment="1">
      <x:alignment vertical="center" wrapText="1"/>
    </x:xf>
    <x:xf numFmtId="0" fontId="0" fillId="21" borderId="0" xfId="0" applyNumberFormat="1" applyFont="1" applyFill="1" applyBorder="1"/>
    <x:xf numFmtId="0" fontId="46" fillId="21" borderId="0" xfId="0" applyNumberFormat="1" applyFont="1" applyFill="1" applyBorder="1"/>
    <x:xf numFmtId="0" fontId="46" fillId="21" borderId="36" xfId="0" applyNumberFormat="1" applyFont="1" applyFill="1" applyBorder="1"/>
    <x:xf numFmtId="0" fontId="46" fillId="21" borderId="37" xfId="0" applyNumberFormat="1" applyFont="1" applyFill="1" applyBorder="1"/>
    <x:xf numFmtId="0" fontId="46" fillId="21" borderId="36" xfId="0" applyNumberFormat="1" applyFont="1" applyFill="1" applyBorder="1" applyAlignment="1">
      <x:alignment wrapText="1"/>
    </x:xf>
    <x:xf numFmtId="0" fontId="46" fillId="21" borderId="37" xfId="0" applyNumberFormat="1" applyFont="1" applyFill="1" applyBorder="1" applyAlignment="1">
      <x:alignment wrapText="1"/>
    </x:xf>
    <x:xf numFmtId="0" fontId="46" fillId="21" borderId="36" xfId="0" applyNumberFormat="1" applyFont="1" applyFill="1" applyBorder="1" applyAlignment="1">
      <x:alignment vertical="center" wrapText="1"/>
    </x:xf>
    <x:xf numFmtId="0" fontId="46" fillId="21" borderId="37" xfId="0" applyNumberFormat="1" applyFont="1" applyFill="1" applyBorder="1" applyAlignment="1">
      <x:alignment vertical="center" wrapText="1"/>
    </x:xf>
    <x:xf numFmtId="0" fontId="46" fillId="22" borderId="37" xfId="0" applyNumberFormat="1" applyFont="1" applyFill="1" applyBorder="1" applyAlignment="1">
      <x:alignment vertical="center" wrapText="1"/>
    </x:xf>
    <x:xf numFmtId="0" fontId="43" fillId="22" borderId="37" xfId="0" applyNumberFormat="1" applyFont="1" applyFill="1" applyBorder="1" applyAlignment="1">
      <x:alignment vertical="center" wrapText="1"/>
    </x:xf>
    <x:xf numFmtId="0" fontId="0" fillId="22" borderId="0" xfId="0" applyNumberFormat="1" applyFont="1" applyFill="1" applyBorder="1"/>
    <x:xf numFmtId="0" fontId="47" fillId="22" borderId="0" xfId="0" applyNumberFormat="1" applyFont="1" applyFill="1" applyBorder="1"/>
    <x:xf numFmtId="0" fontId="47" fillId="22" borderId="36" xfId="0" applyNumberFormat="1" applyFont="1" applyFill="1" applyBorder="1"/>
    <x:xf numFmtId="0" fontId="47" fillId="22" borderId="37" xfId="0" applyNumberFormat="1" applyFont="1" applyFill="1" applyBorder="1"/>
    <x:xf numFmtId="0" fontId="47" fillId="22" borderId="36" xfId="0" applyNumberFormat="1" applyFont="1" applyFill="1" applyBorder="1" applyAlignment="1">
      <x:alignment wrapText="1"/>
    </x:xf>
    <x:xf numFmtId="0" fontId="47" fillId="22" borderId="37" xfId="0" applyNumberFormat="1" applyFont="1" applyFill="1" applyBorder="1" applyAlignment="1">
      <x:alignment wrapText="1"/>
    </x:xf>
    <x:xf numFmtId="0" fontId="47" fillId="22" borderId="36" xfId="0" applyNumberFormat="1" applyFont="1" applyFill="1" applyBorder="1" applyAlignment="1">
      <x:alignment vertical="center" wrapText="1"/>
    </x:xf>
    <x:xf numFmtId="0" fontId="47" fillId="22" borderId="37" xfId="0" applyNumberFormat="1" applyFont="1" applyFill="1" applyBorder="1" applyAlignment="1">
      <x:alignment vertical="center" wrapText="1"/>
    </x:xf>
    <x:xf numFmtId="0" fontId="48" fillId="23" borderId="0" xfId="0" applyNumberFormat="1" applyFont="1" applyFill="1" applyBorder="1"/>
    <x:xf numFmtId="0" fontId="48" fillId="23" borderId="46" xfId="0" applyNumberFormat="1" applyFont="1" applyFill="1" applyBorder="1"/>
    <x:xf numFmtId="0" fontId="48" fillId="23" borderId="41" xfId="0" applyNumberFormat="1" applyFont="1" applyFill="1" applyBorder="1"/>
    <x:xf numFmtId="0" fontId="48" fillId="23" borderId="42" xfId="0" applyNumberFormat="1" applyFont="1" applyFill="1" applyBorder="1"/>
    <x:xf numFmtId="0" fontId="48" fillId="23" borderId="47" xfId="0" applyNumberFormat="1" applyFont="1" applyFill="1" applyBorder="1"/>
    <x:xf numFmtId="0" fontId="48" fillId="23" borderId="35" xfId="0" applyNumberFormat="1" applyFont="1" applyFill="1" applyBorder="1"/>
    <x:xf numFmtId="0" fontId="48" fillId="23" borderId="48" xfId="0" applyNumberFormat="1" applyFont="1" applyFill="1" applyBorder="1"/>
    <x:xf numFmtId="0" fontId="48" fillId="23" borderId="46" xfId="0" applyNumberFormat="1" applyFont="1" applyFill="1" applyBorder="1" applyAlignment="1">
      <x:alignment wrapText="1"/>
    </x:xf>
    <x:xf numFmtId="0" fontId="48" fillId="23" borderId="41" xfId="0" applyNumberFormat="1" applyFont="1" applyFill="1" applyBorder="1" applyAlignment="1">
      <x:alignment wrapText="1"/>
    </x:xf>
    <x:xf numFmtId="0" fontId="48" fillId="23" borderId="42" xfId="0" applyNumberFormat="1" applyFont="1" applyFill="1" applyBorder="1" applyAlignment="1">
      <x:alignment wrapText="1"/>
    </x:xf>
    <x:xf numFmtId="0" fontId="48" fillId="23" borderId="47" xfId="0" applyNumberFormat="1" applyFont="1" applyFill="1" applyBorder="1" applyAlignment="1">
      <x:alignment wrapText="1"/>
    </x:xf>
    <x:xf numFmtId="0" fontId="48" fillId="23" borderId="35" xfId="0" applyNumberFormat="1" applyFont="1" applyFill="1" applyBorder="1" applyAlignment="1">
      <x:alignment wrapText="1"/>
    </x:xf>
    <x:xf numFmtId="0" fontId="48" fillId="23" borderId="48" xfId="0" applyNumberFormat="1" applyFont="1" applyFill="1" applyBorder="1" applyAlignment="1">
      <x:alignment wrapText="1"/>
    </x:xf>
    <x:xf numFmtId="0" fontId="48" fillId="23" borderId="46" xfId="0" applyNumberFormat="1" applyFont="1" applyFill="1" applyBorder="1" applyAlignment="1">
      <x:alignment vertical="center" wrapText="1"/>
    </x:xf>
    <x:xf numFmtId="0" fontId="48" fillId="23" borderId="41" xfId="0" applyNumberFormat="1" applyFont="1" applyFill="1" applyBorder="1" applyAlignment="1">
      <x:alignment vertical="center" wrapText="1"/>
    </x:xf>
    <x:xf numFmtId="0" fontId="48" fillId="23" borderId="42" xfId="0" applyNumberFormat="1" applyFont="1" applyFill="1" applyBorder="1" applyAlignment="1">
      <x:alignment vertical="center" wrapText="1"/>
    </x:xf>
    <x:xf numFmtId="0" fontId="48" fillId="23" borderId="47" xfId="0" applyNumberFormat="1" applyFont="1" applyFill="1" applyBorder="1" applyAlignment="1">
      <x:alignment vertical="center" wrapText="1"/>
    </x:xf>
    <x:xf numFmtId="0" fontId="48" fillId="23" borderId="35" xfId="0" applyNumberFormat="1" applyFont="1" applyFill="1" applyBorder="1" applyAlignment="1">
      <x:alignment vertical="center" wrapText="1"/>
    </x:xf>
    <x:xf numFmtId="0" fontId="48" fillId="23" borderId="48" xfId="0" applyNumberFormat="1" applyFont="1" applyFill="1" applyBorder="1" applyAlignment="1">
      <x:alignment vertical="center" wrapText="1"/>
    </x:xf>
    <x:xf numFmtId="208" fontId="46" fillId="21" borderId="36" xfId="0" applyNumberFormat="1" applyFont="1" applyFill="1" applyBorder="1" applyAlignment="1">
      <x:alignment vertical="center" wrapText="1"/>
    </x:xf>
    <x:xf numFmtId="208" fontId="46" fillId="21" borderId="37" xfId="0" applyNumberFormat="1" applyFont="1" applyFill="1" applyBorder="1" applyAlignment="1">
      <x:alignment vertical="center" wrapText="1"/>
    </x:xf>
    <x:xf numFmtId="201" fontId="46" fillId="21" borderId="36" xfId="0" applyNumberFormat="1" applyFont="1" applyFill="1" applyBorder="1" applyAlignment="1">
      <x:alignment vertical="center" wrapText="1"/>
    </x:xf>
    <x:xf numFmtId="201" fontId="46" fillId="21" borderId="37" xfId="0" applyNumberFormat="1" applyFont="1" applyFill="1" applyBorder="1" applyAlignment="1">
      <x:alignment vertical="center" wrapText="1"/>
    </x:xf>
    <x:xf numFmtId="208" fontId="47" fillId="22" borderId="36" xfId="0" applyNumberFormat="1" applyFont="1" applyFill="1" applyBorder="1" applyAlignment="1">
      <x:alignment vertical="center" wrapText="1"/>
    </x:xf>
    <x:xf numFmtId="201" fontId="47" fillId="22" borderId="36" xfId="0" applyNumberFormat="1" applyFont="1" applyFill="1" applyBorder="1" applyAlignment="1">
      <x:alignment vertical="center" wrapText="1"/>
    </x:xf>
    <x:xf numFmtId="208" fontId="11" fillId="21" borderId="37" xfId="0" applyNumberFormat="1" applyFont="1" applyFill="1" applyBorder="1" applyAlignment="1">
      <x:alignment vertical="center" wrapText="1"/>
    </x:xf>
    <x:xf numFmtId="208" fontId="6" fillId="21" borderId="36" xfId="0" applyNumberFormat="1" applyFont="1" applyFill="1" applyBorder="1" applyAlignment="1">
      <x:alignment vertical="center" wrapText="1"/>
    </x:xf>
    <x:xf numFmtId="208" fontId="49" fillId="22" borderId="38" xfId="0" applyNumberFormat="1" applyFont="1" applyFill="1" applyBorder="1" applyAlignment="1">
      <x:alignment vertical="center" wrapText="1"/>
    </x:xf>
    <x:xf numFmtId="201" fontId="49" fillId="22" borderId="38" xfId="0" applyNumberFormat="1" applyFont="1" applyFill="1" applyBorder="1" applyAlignment="1">
      <x:alignment vertical="center" wrapText="1"/>
    </x:xf>
    <x:xf numFmtId="208" fontId="10" fillId="22" borderId="36" xfId="0" applyNumberFormat="1" applyFont="1" applyFill="1" applyBorder="1" applyAlignment="1">
      <x:alignment vertical="center" wrapText="1"/>
    </x:xf>
    <x:xf numFmtId="201" fontId="10" fillId="22" borderId="36" xfId="0" applyNumberFormat="1" applyFont="1" applyFill="1" applyBorder="1" applyAlignment="1">
      <x:alignment vertical="center" wrapText="1"/>
    </x:xf>
    <x:xf numFmtId="0" fontId="47" fillId="24" borderId="37" xfId="0" applyNumberFormat="1" applyFont="1" applyFill="1" applyBorder="1" applyAlignment="1">
      <x:alignment vertical="center" wrapText="1"/>
    </x:xf>
    <x:xf numFmtId="0" fontId="50" fillId="24" borderId="37" xfId="0" applyNumberFormat="1" applyFont="1" applyFill="1" applyBorder="1" applyAlignment="1">
      <x:alignment vertical="center" wrapText="1"/>
    </x:xf>
    <x:xf numFmtId="0" fontId="50" fillId="24" borderId="37" xfId="0" applyNumberFormat="1" applyFont="1" applyFill="1" applyBorder="1" applyAlignment="1">
      <x:alignment horizontal="center" vertical="center" wrapText="1"/>
    </x:xf>
    <x:xf numFmtId="203" fontId="4" fillId="0" borderId="3" xfId="0" applyNumberFormat="1" applyFont="1" applyFill="1" applyBorder="1" applyAlignment="1">
      <x:alignment vertical="center" wrapText="1"/>
    </x:xf>
    <x:xf numFmtId="209" fontId="4" fillId="0" borderId="4" xfId="0" applyNumberFormat="1" applyFont="1" applyFill="1" applyBorder="1" applyAlignment="1">
      <x:alignment vertical="center" wrapText="1"/>
    </x:xf>
    <x:xf numFmtId="203" fontId="4" fillId="0" borderId="4" xfId="0" applyNumberFormat="1" applyFont="1" applyFill="1" applyBorder="1" applyAlignment="1">
      <x:alignment vertical="center" wrapText="1"/>
    </x:xf>
    <x:xf numFmtId="208" fontId="16" fillId="8" borderId="8" xfId="0" applyNumberFormat="1" applyFont="1" applyFill="1" applyBorder="1" applyAlignment="1">
      <x:alignment vertical="center" wrapText="1"/>
    </x:xf>
    <x:xf numFmtId="0" fontId="16" fillId="21" borderId="7" xfId="0" applyNumberFormat="1" applyFont="1" applyFill="1" applyBorder="1" applyAlignment="1">
      <x:alignment vertical="center" wrapText="1"/>
    </x:xf>
    <x:xf numFmtId="208" fontId="16" fillId="21" borderId="8" xfId="0" applyNumberFormat="1" applyFont="1" applyFill="1" applyBorder="1" applyAlignment="1">
      <x:alignment vertical="center" wrapText="1"/>
    </x:xf>
    <x:xf numFmtId="0" fontId="16" fillId="21" borderId="8" xfId="0" applyNumberFormat="1" applyFont="1" applyFill="1" applyBorder="1" applyAlignment="1">
      <x:alignment vertical="center" wrapText="1"/>
    </x:xf>
    <x:xf numFmtId="0" fontId="16" fillId="21" borderId="9" xfId="0" applyNumberFormat="1" applyFont="1" applyFill="1" applyBorder="1" applyAlignment="1">
      <x:alignment vertical="center" wrapText="1"/>
    </x:xf>
    <x:xf numFmtId="0" fontId="16" fillId="21" borderId="12" xfId="0" applyNumberFormat="1" applyFont="1" applyFill="1" applyBorder="1" applyAlignment="1">
      <x:alignment vertical="center" wrapText="1"/>
    </x:xf>
    <x:xf numFmtId="0" fontId="16" fillId="21" borderId="13" xfId="0" applyNumberFormat="1" applyFont="1" applyFill="1" applyBorder="1" applyAlignment="1">
      <x:alignment vertical="center" wrapText="1"/>
    </x:xf>
    <x:xf numFmtId="0" fontId="16" fillId="21" borderId="14" xfId="0" applyNumberFormat="1" applyFont="1" applyFill="1" applyBorder="1" applyAlignment="1">
      <x:alignment vertical="center" wrapText="1"/>
    </x:xf>
    <x:xf numFmtId="0" fontId="51" fillId="21" borderId="7" xfId="0" applyNumberFormat="1" applyFont="1" applyFill="1" applyBorder="1" applyAlignment="1">
      <x:alignment vertical="center" wrapText="1"/>
    </x:xf>
    <x:xf numFmtId="208" fontId="51" fillId="21" borderId="8" xfId="0" applyNumberFormat="1" applyFont="1" applyFill="1" applyBorder="1" applyAlignment="1">
      <x:alignment vertical="center" wrapText="1"/>
    </x:xf>
    <x:xf numFmtId="0" fontId="51" fillId="21" borderId="8" xfId="0" applyNumberFormat="1" applyFont="1" applyFill="1" applyBorder="1" applyAlignment="1">
      <x:alignment vertical="center" wrapText="1"/>
    </x:xf>
    <x:xf numFmtId="0" fontId="51" fillId="21" borderId="9" xfId="0" applyNumberFormat="1" applyFont="1" applyFill="1" applyBorder="1" applyAlignment="1">
      <x:alignment vertical="center" wrapText="1"/>
    </x:xf>
    <x:xf numFmtId="0" fontId="51" fillId="21" borderId="12" xfId="0" applyNumberFormat="1" applyFont="1" applyFill="1" applyBorder="1" applyAlignment="1">
      <x:alignment vertical="center" wrapText="1"/>
    </x:xf>
    <x:xf numFmtId="0" fontId="51" fillId="21" borderId="13" xfId="0" applyNumberFormat="1" applyFont="1" applyFill="1" applyBorder="1" applyAlignment="1">
      <x:alignment vertical="center" wrapText="1"/>
    </x:xf>
    <x:xf numFmtId="0" fontId="51" fillId="21" borderId="14" xfId="0" applyNumberFormat="1" applyFont="1" applyFill="1" applyBorder="1" applyAlignment="1">
      <x:alignment vertical="center" wrapText="1"/>
    </x:xf>
    <x:xf numFmtId="0" fontId="51" fillId="21" borderId="49" xfId="0" applyNumberFormat="1" applyFont="1" applyFill="1" applyBorder="1" applyAlignment="1">
      <x:alignment vertical="center" wrapText="1"/>
    </x:xf>
    <x:xf numFmtId="208" fontId="51" fillId="21" borderId="50" xfId="0" applyNumberFormat="1" applyFont="1" applyFill="1" applyBorder="1" applyAlignment="1">
      <x:alignment vertical="center" wrapText="1"/>
    </x:xf>
    <x:xf numFmtId="0" fontId="51" fillId="21" borderId="50" xfId="0" applyNumberFormat="1" applyFont="1" applyFill="1" applyBorder="1" applyAlignment="1">
      <x:alignment vertical="center" wrapText="1"/>
    </x:xf>
    <x:xf numFmtId="0" fontId="51" fillId="21" borderId="51" xfId="0" applyNumberFormat="1" applyFont="1" applyFill="1" applyBorder="1" applyAlignment="1">
      <x:alignment vertical="center" wrapText="1"/>
    </x:xf>
    <x:xf numFmtId="0" fontId="51" fillId="21" borderId="52" xfId="0" applyNumberFormat="1" applyFont="1" applyFill="1" applyBorder="1" applyAlignment="1">
      <x:alignment vertical="center" wrapText="1"/>
    </x:xf>
    <x:xf numFmtId="0" fontId="51" fillId="21" borderId="37" xfId="0" applyNumberFormat="1" applyFont="1" applyFill="1" applyBorder="1" applyAlignment="1">
      <x:alignment vertical="center" wrapText="1"/>
    </x:xf>
    <x:xf numFmtId="0" fontId="51" fillId="21" borderId="53" xfId="0" applyNumberFormat="1" applyFont="1" applyFill="1" applyBorder="1" applyAlignment="1">
      <x:alignment vertical="center" wrapText="1"/>
    </x:xf>
    <x:xf numFmtId="0" fontId="4" fillId="0" borderId="0" xfId="0" applyNumberFormat="1" applyFont="1" applyFill="1" applyBorder="1" applyAlignment="1">
      <x:alignment vertical="center"/>
    </x:xf>
    <x:xf numFmtId="0" fontId="4" fillId="25" borderId="0" xfId="0" applyNumberFormat="1" applyFont="1" applyFill="1" applyBorder="1" applyAlignment="1">
      <x:alignment vertical="center"/>
    </x:xf>
    <x:xf numFmtId="0" fontId="1" fillId="25" borderId="0" xfId="0" applyNumberFormat="1" applyFont="1" applyFill="1" applyBorder="1" applyAlignment="1">
      <x:alignment vertical="center"/>
    </x:xf>
    <x:xf numFmtId="0" fontId="4" fillId="26" borderId="0" xfId="0" applyNumberFormat="1" applyFont="1" applyFill="1" applyBorder="1" applyAlignment="1">
      <x:alignment vertical="center"/>
    </x:xf>
    <x:xf numFmtId="0" fontId="2" fillId="26" borderId="0" xfId="0" applyNumberFormat="1" applyFont="1" applyFill="1" applyBorder="1" applyAlignment="1">
      <x:alignment vertical="center"/>
    </x:xf>
    <x:xf numFmtId="0" fontId="2" fillId="26" borderId="0" xfId="0" applyNumberFormat="1" applyFont="1" applyFill="1" applyBorder="1" applyAlignment="1">
      <x:alignment vertical="center" wrapText="1"/>
    </x:xf>
    <x:xf numFmtId="0" fontId="1" fillId="25" borderId="1" xfId="0" applyNumberFormat="1" applyFont="1" applyFill="1" applyBorder="1" applyAlignment="1">
      <x:alignment vertical="center"/>
    </x:xf>
    <x:xf numFmtId="0" fontId="1" fillId="26" borderId="0" xfId="0" applyNumberFormat="1" applyFont="1" applyFill="1" applyBorder="1" applyAlignment="1">
      <x:alignment vertical="center"/>
    </x:xf>
    <x:xf numFmtId="0" fontId="1" fillId="26" borderId="2" xfId="0" applyNumberFormat="1" applyFont="1" applyFill="1" applyBorder="1" applyAlignment="1">
      <x:alignment vertical="center"/>
    </x:xf>
    <x:xf numFmtId="0" fontId="1" fillId="26" borderId="2" xfId="0" applyNumberFormat="1" applyFont="1" applyFill="1" applyBorder="1" applyAlignment="1">
      <x:alignment vertical="center" wrapText="1"/>
    </x:xf>
    <x:xf numFmtId="0" fontId="1" fillId="26" borderId="2" xfId="0" applyNumberFormat="1" applyFont="1" applyFill="1" applyBorder="1" applyAlignment="1">
      <x:alignment horizontal="center" vertical="center" wrapText="1"/>
    </x:xf>
    <x:xf numFmtId="0" fontId="3" fillId="26" borderId="0" xfId="0" applyNumberFormat="1" applyFont="1" applyFill="1" applyBorder="1" applyAlignment="1">
      <x:alignment vertical="center"/>
    </x:xf>
    <x:xf numFmtId="0" fontId="3" fillId="26" borderId="2" xfId="0" applyNumberFormat="1" applyFont="1" applyFill="1" applyBorder="1" applyAlignment="1">
      <x:alignment vertical="center"/>
    </x:xf>
    <x:xf numFmtId="0" fontId="3" fillId="26" borderId="2" xfId="0" applyNumberFormat="1" applyFont="1" applyFill="1" applyBorder="1" applyAlignment="1">
      <x:alignment horizontal="center" vertical="center"/>
    </x:xf>
    <x:xf numFmtId="0" fontId="4" fillId="27" borderId="0" xfId="0" applyNumberFormat="1" applyFont="1" applyFill="1" applyBorder="1" applyAlignment="1">
      <x:alignment vertical="center"/>
    </x:xf>
    <x:xf numFmtId="0" fontId="52" fillId="27" borderId="0" xfId="0" applyNumberFormat="1" applyFont="1" applyFill="1" applyBorder="1" applyAlignment="1">
      <x:alignment vertical="center"/>
    </x:xf>
    <x:xf numFmtId="0" fontId="52" fillId="27" borderId="54" xfId="0" applyNumberFormat="1" applyFont="1" applyFill="1" applyBorder="1" applyAlignment="1">
      <x:alignment vertical="center"/>
    </x:xf>
    <x:xf numFmtId="0" fontId="52" fillId="27" borderId="55" xfId="0" applyNumberFormat="1" applyFont="1" applyFill="1" applyBorder="1" applyAlignment="1">
      <x:alignment vertical="center"/>
    </x:xf>
    <x:xf numFmtId="0" fontId="52" fillId="27" borderId="56" xfId="0" applyNumberFormat="1" applyFont="1" applyFill="1" applyBorder="1" applyAlignment="1">
      <x:alignment vertical="center"/>
    </x:xf>
    <x:xf numFmtId="0" fontId="52" fillId="27" borderId="57" xfId="0" applyNumberFormat="1" applyFont="1" applyFill="1" applyBorder="1" applyAlignment="1">
      <x:alignment vertical="center"/>
    </x:xf>
    <x:xf numFmtId="0" fontId="52" fillId="27" borderId="2" xfId="0" applyNumberFormat="1" applyFont="1" applyFill="1" applyBorder="1" applyAlignment="1">
      <x:alignment vertical="center"/>
    </x:xf>
    <x:xf numFmtId="0" fontId="52" fillId="27" borderId="58" xfId="0" applyNumberFormat="1" applyFont="1" applyFill="1" applyBorder="1" applyAlignment="1">
      <x:alignment vertical="center"/>
    </x:xf>
    <x:xf numFmtId="0" fontId="52" fillId="27" borderId="54" xfId="0" applyNumberFormat="1" applyFont="1" applyFill="1" applyBorder="1" applyAlignment="1">
      <x:alignment horizontal="center" vertical="center"/>
    </x:xf>
    <x:xf numFmtId="0" fontId="52" fillId="27" borderId="55" xfId="0" applyNumberFormat="1" applyFont="1" applyFill="1" applyBorder="1" applyAlignment="1">
      <x:alignment horizontal="center" vertical="center"/>
    </x:xf>
    <x:xf numFmtId="0" fontId="52" fillId="27" borderId="56" xfId="0" applyNumberFormat="1" applyFont="1" applyFill="1" applyBorder="1" applyAlignment="1">
      <x:alignment horizontal="center" vertical="center"/>
    </x:xf>
    <x:xf numFmtId="0" fontId="52" fillId="27" borderId="57" xfId="0" applyNumberFormat="1" applyFont="1" applyFill="1" applyBorder="1" applyAlignment="1">
      <x:alignment horizontal="center" vertical="center"/>
    </x:xf>
    <x:xf numFmtId="0" fontId="52" fillId="27" borderId="2" xfId="0" applyNumberFormat="1" applyFont="1" applyFill="1" applyBorder="1" applyAlignment="1">
      <x:alignment horizontal="center" vertical="center"/>
    </x:xf>
    <x:xf numFmtId="0" fontId="52" fillId="27" borderId="58" xfId="0" applyNumberFormat="1" applyFont="1" applyFill="1" applyBorder="1" applyAlignment="1">
      <x:alignment horizontal="center" vertical="center"/>
    </x:xf>
    <x:xf numFmtId="203" fontId="52" fillId="27" borderId="54" xfId="0" applyNumberFormat="1" applyFont="1" applyFill="1" applyBorder="1" applyAlignment="1">
      <x:alignment horizontal="center" vertical="center"/>
    </x:xf>
    <x:xf numFmtId="0" fontId="4" fillId="0" xfId="0" applyNumberFormat="1" applyFont="1" applyFill="1" applyBorder="0" applyAlignment="1">
      <x:alignment vertical="center"/>
    </x:xf>
    <x:xf numFmtId="0" fontId="4" fillId="0" borderId="29" xfId="0" applyNumberFormat="1" applyFont="1" applyFill="1" applyBorder="1" applyAlignment="1">
      <x:alignment vertical="center"/>
    </x:xf>
    <x:xf numFmtId="0" fontId="4" fillId="0" xfId="0" applyNumberFormat="1" applyFont="1" applyFill="1" applyBorder="0" applyAlignment="1">
      <x:alignment vertical="center" wrapText="1"/>
    </x:xf>
    <x:xf numFmtId="0" fontId="4" fillId="0" borderId="29" xfId="0" applyNumberFormat="1" applyFont="1" applyFill="1" applyBorder="1" applyAlignment="1">
      <x:alignment vertical="center" wrapText="1"/>
    </x:xf>
    <x:xf numFmtId="0" fontId="15" fillId="0" xfId="0" applyNumberFormat="1" applyFont="1" applyFill="1" applyBorder="0" applyAlignment="1">
      <x:alignment vertical="center" wrapText="1"/>
    </x:xf>
    <x:xf numFmtId="0" fontId="15" fillId="0" borderId="29" xfId="0" applyNumberFormat="1" applyFont="1" applyFill="1" applyBorder="1" applyAlignment="1">
      <x:alignment vertical="center" wrapText="1"/>
    </x:xf>
    <x:xf numFmtId="0" fontId="15" fillId="0" borderId="0" xfId="0" applyNumberFormat="1" applyFont="1" applyFill="1" applyBorder="1" applyAlignment="1">
      <x:alignment vertical="center"/>
    </x:xf>
    <x:xf numFmtId="0" fontId="53" fillId="0" xfId="0" applyNumberFormat="1" applyFont="1" applyFill="1" applyBorder="0" applyAlignment="1">
      <x:alignment vertical="center" wrapText="1"/>
    </x:xf>
    <x:xf numFmtId="0" fontId="53" fillId="0" borderId="29" xfId="0" applyNumberFormat="1" applyFont="1" applyFill="1" applyBorder="1" applyAlignment="1">
      <x:alignment vertical="center" wrapText="1"/>
    </x:xf>
    <x:xf numFmtId="0" fontId="53" fillId="0" borderId="0" xfId="0" applyNumberFormat="1" applyFont="1" applyFill="1" applyBorder="1" applyAlignment="1">
      <x:alignment vertical="center"/>
    </x:xf>
    <x:xf numFmtId="0" fontId="4" fillId="28" xfId="0" applyNumberFormat="1" applyFont="1" applyFill="1" applyBorder="0" applyAlignment="1">
      <x:alignment vertical="center" wrapText="1"/>
    </x:xf>
    <x:xf numFmtId="0" fontId="11" fillId="28" xfId="0" applyNumberFormat="1" applyFont="1" applyFill="1" applyBorder="0" applyAlignment="1">
      <x:alignment vertical="center" wrapText="1"/>
    </x:xf>
    <x:xf numFmtId="203" fontId="11" fillId="28" xfId="0" applyNumberFormat="1" applyFont="1" applyFill="1" applyBorder="0" applyAlignment="1">
      <x:alignment vertical="center" wrapText="1"/>
    </x:xf>
    <x:xf numFmtId="203" fontId="4" fillId="0" borderId="29" xfId="0" applyNumberFormat="1" applyFont="1" applyFill="1" applyBorder="1" applyAlignment="1">
      <x:alignment vertical="center" wrapText="1"/>
    </x:xf>
    <x:xf numFmtId="203" fontId="4" fillId="0" xfId="0" applyNumberFormat="1" applyFont="1" applyFill="1" applyBorder="0" applyAlignment="1">
      <x:alignment vertical="center" wrapText="1"/>
    </x:xf>
    <x:xf numFmtId="206" fontId="11" fillId="28" xfId="0" applyNumberFormat="1" applyFont="1" applyFill="1" applyBorder="0" applyAlignment="1">
      <x:alignment vertical="center" wrapText="1"/>
    </x:xf>
    <x:xf numFmtId="206" fontId="4" fillId="0" xfId="0" applyNumberFormat="1" applyFont="1" applyFill="1" applyBorder="0" applyAlignment="1">
      <x:alignment vertical="center" wrapText="1"/>
    </x:xf>
    <x:xf numFmtId="206" fontId="4" fillId="0" borderId="29" xfId="0" applyNumberFormat="1" applyFont="1" applyFill="1" applyBorder="1" applyAlignment="1">
      <x:alignment vertical="center" wrapText="1"/>
    </x:xf>
    <x:xf numFmtId="219" fontId="4" fillId="0" borderId="29" xfId="0" applyNumberFormat="1" applyFont="1" applyFill="1" applyBorder="1" applyAlignment="1">
      <x:alignment vertical="center" wrapText="1"/>
    </x:xf>
    <x:xf numFmtId="0" fontId="4" fillId="27" xfId="0" applyNumberFormat="1" applyFont="1" applyFill="1" applyBorder="0" applyAlignment="1">
      <x:alignment vertical="center" wrapText="1"/>
    </x:xf>
    <x:xf numFmtId="0" fontId="4" fillId="27" borderId="29" xfId="0" applyNumberFormat="1" applyFont="1" applyFill="1" applyBorder="1" applyAlignment="1">
      <x:alignment vertical="center" wrapText="1"/>
    </x:xf>
    <x:xf numFmtId="0" fontId="52" fillId="27" xfId="0" applyNumberFormat="1" applyFont="1" applyFill="1" applyBorder="0" applyAlignment="1">
      <x:alignment vertical="center" wrapText="1"/>
    </x:xf>
    <x:xf numFmtId="0" fontId="52" fillId="27" borderId="29" xfId="0" applyNumberFormat="1" applyFont="1" applyFill="1" applyBorder="1" applyAlignment="1">
      <x:alignment vertical="center" wrapText="1"/>
    </x:xf>
    <x:xf numFmtId="0" fontId="52" fillId="27" xfId="0" applyNumberFormat="1" applyFont="1" applyFill="1" applyBorder="0" applyAlignment="1">
      <x:alignment horizontal="center" vertical="center" wrapText="1"/>
    </x:xf>
    <x:xf numFmtId="0" fontId="52" fillId="27" borderId="29" xfId="0" applyNumberFormat="1" applyFont="1" applyFill="1" applyBorder="1" applyAlignment="1">
      <x:alignment horizontal="center" vertical="center" wrapText="1"/>
    </x:xf>
    <x:xf numFmtId="0" fontId="52" fillId="27" borderId="0" xfId="0" applyNumberFormat="1" applyFont="1" applyFill="1" applyBorder="1" applyAlignment="1">
      <x:alignment horizontal="center" vertical="center"/>
    </x:xf>
    <x:xf numFmtId="0" fontId="15" fillId="0" borderId="59" xfId="0" applyNumberFormat="1" applyFont="1" applyFill="1" applyBorder="1" applyAlignment="1">
      <x:alignment vertical="center"/>
    </x:xf>
    <x:xf numFmtId="0" fontId="4" fillId="0" borderId="59" xfId="0" applyNumberFormat="1" applyFont="1" applyFill="1" applyBorder="1" applyAlignment="1">
      <x:alignment vertical="center"/>
    </x:xf>
    <x:xf numFmtId="0" fontId="52" fillId="27" borderId="59" xfId="0" applyNumberFormat="1" applyFont="1" applyFill="1" applyBorder="1" applyAlignment="1">
      <x:alignment horizontal="center" vertical="center"/>
    </x:xf>
    <x:xf numFmtId="0" fontId="53" fillId="0" borderId="59" xfId="0" applyNumberFormat="1" applyFont="1" applyFill="1" applyBorder="1" applyAlignment="1">
      <x:alignment vertical="center"/>
    </x:xf>
    <x:xf numFmtId="0" fontId="4" fillId="29" borderId="0" xfId="0" applyNumberFormat="1" applyFont="1" applyFill="1" applyBorder="1" applyAlignment="1">
      <x:alignment vertical="center"/>
    </x:xf>
    <x:xf numFmtId="0" fontId="54" fillId="29" borderId="0" xfId="0" applyNumberFormat="1" applyFont="1" applyFill="1" applyBorder="1" applyAlignment="1">
      <x:alignment vertical="center"/>
    </x:xf>
    <x:xf numFmtId="0" fontId="54" fillId="29" borderId="23" xfId="0" applyNumberFormat="1" applyFont="1" applyFill="1" applyBorder="1" applyAlignment="1">
      <x:alignment vertical="center"/>
    </x:xf>
    <x:xf numFmtId="0" fontId="54" fillId="29" borderId="24" xfId="0" applyNumberFormat="1" applyFont="1" applyFill="1" applyBorder="1" applyAlignment="1">
      <x:alignment vertical="center"/>
    </x:xf>
    <x:xf numFmtId="0" fontId="54" fillId="29" borderId="25" xfId="0" applyNumberFormat="1" applyFont="1" applyFill="1" applyBorder="1" applyAlignment="1">
      <x:alignment vertical="center"/>
    </x:xf>
    <x:xf numFmtId="0" fontId="54" fillId="29" borderId="26" xfId="0" applyNumberFormat="1" applyFont="1" applyFill="1" applyBorder="1" applyAlignment="1">
      <x:alignment vertical="center"/>
    </x:xf>
    <x:xf numFmtId="0" fontId="54" fillId="29" xfId="0" applyNumberFormat="1" applyFont="1" applyFill="1" applyBorder="0" applyAlignment="1">
      <x:alignment vertical="center"/>
    </x:xf>
    <x:xf numFmtId="0" fontId="54" fillId="29" borderId="27" xfId="0" applyNumberFormat="1" applyFont="1" applyFill="1" applyBorder="1" applyAlignment="1">
      <x:alignment vertical="center"/>
    </x:xf>
    <x:xf numFmtId="0" fontId="54" fillId="29" borderId="28" xfId="0" applyNumberFormat="1" applyFont="1" applyFill="1" applyBorder="1" applyAlignment="1">
      <x:alignment vertical="center"/>
    </x:xf>
    <x:xf numFmtId="0" fontId="54" fillId="29" borderId="29" xfId="0" applyNumberFormat="1" applyFont="1" applyFill="1" applyBorder="1" applyAlignment="1">
      <x:alignment vertical="center"/>
    </x:xf>
    <x:xf numFmtId="0" fontId="54" fillId="29" borderId="30" xfId="0" applyNumberFormat="1" applyFont="1" applyFill="1" applyBorder="1" applyAlignment="1">
      <x:alignment vertical="center"/>
    </x:xf>
    <x:xf numFmtId="0" fontId="54" fillId="29" borderId="23" xfId="0" applyNumberFormat="1" applyFont="1" applyFill="1" applyBorder="1" applyAlignment="1">
      <x:alignment vertical="center" wrapText="1"/>
    </x:xf>
    <x:xf numFmtId="0" fontId="54" fillId="29" borderId="24" xfId="0" applyNumberFormat="1" applyFont="1" applyFill="1" applyBorder="1" applyAlignment="1">
      <x:alignment vertical="center" wrapText="1"/>
    </x:xf>
    <x:xf numFmtId="0" fontId="54" fillId="29" borderId="25" xfId="0" applyNumberFormat="1" applyFont="1" applyFill="1" applyBorder="1" applyAlignment="1">
      <x:alignment vertical="center" wrapText="1"/>
    </x:xf>
    <x:xf numFmtId="0" fontId="54" fillId="29" borderId="26" xfId="0" applyNumberFormat="1" applyFont="1" applyFill="1" applyBorder="1" applyAlignment="1">
      <x:alignment vertical="center" wrapText="1"/>
    </x:xf>
    <x:xf numFmtId="0" fontId="54" fillId="29" xfId="0" applyNumberFormat="1" applyFont="1" applyFill="1" applyBorder="0" applyAlignment="1">
      <x:alignment vertical="center" wrapText="1"/>
    </x:xf>
    <x:xf numFmtId="0" fontId="54" fillId="29" borderId="27" xfId="0" applyNumberFormat="1" applyFont="1" applyFill="1" applyBorder="1" applyAlignment="1">
      <x:alignment vertical="center" wrapText="1"/>
    </x:xf>
    <x:xf numFmtId="0" fontId="54" fillId="29" borderId="28" xfId="0" applyNumberFormat="1" applyFont="1" applyFill="1" applyBorder="1" applyAlignment="1">
      <x:alignment vertical="center" wrapText="1"/>
    </x:xf>
    <x:xf numFmtId="0" fontId="54" fillId="29" borderId="29" xfId="0" applyNumberFormat="1" applyFont="1" applyFill="1" applyBorder="1" applyAlignment="1">
      <x:alignment vertical="center" wrapText="1"/>
    </x:xf>
    <x:xf numFmtId="0" fontId="54" fillId="29" borderId="30" xfId="0" applyNumberFormat="1" applyFont="1" applyFill="1" applyBorder="1" applyAlignment="1">
      <x:alignment vertical="center" wrapText="1"/>
    </x:xf>
    <x:xf numFmtId="0" fontId="54" fillId="29" borderId="23" xfId="0" applyNumberFormat="1" applyFont="1" applyFill="1" applyBorder="1" applyAlignment="1">
      <x:alignment vertical="top" wrapText="1"/>
    </x:xf>
    <x:xf numFmtId="0" fontId="54" fillId="29" borderId="24" xfId="0" applyNumberFormat="1" applyFont="1" applyFill="1" applyBorder="1" applyAlignment="1">
      <x:alignment vertical="top" wrapText="1"/>
    </x:xf>
    <x:xf numFmtId="0" fontId="54" fillId="29" borderId="25" xfId="0" applyNumberFormat="1" applyFont="1" applyFill="1" applyBorder="1" applyAlignment="1">
      <x:alignment vertical="top" wrapText="1"/>
    </x:xf>
    <x:xf numFmtId="0" fontId="54" fillId="29" borderId="26" xfId="0" applyNumberFormat="1" applyFont="1" applyFill="1" applyBorder="1" applyAlignment="1">
      <x:alignment vertical="top" wrapText="1"/>
    </x:xf>
    <x:xf numFmtId="0" fontId="54" fillId="29" xfId="0" applyNumberFormat="1" applyFont="1" applyFill="1" applyBorder="0" applyAlignment="1">
      <x:alignment vertical="top" wrapText="1"/>
    </x:xf>
    <x:xf numFmtId="0" fontId="54" fillId="29" borderId="27" xfId="0" applyNumberFormat="1" applyFont="1" applyFill="1" applyBorder="1" applyAlignment="1">
      <x:alignment vertical="top" wrapText="1"/>
    </x:xf>
    <x:xf numFmtId="0" fontId="54" fillId="29" borderId="28" xfId="0" applyNumberFormat="1" applyFont="1" applyFill="1" applyBorder="1" applyAlignment="1">
      <x:alignment vertical="top" wrapText="1"/>
    </x:xf>
    <x:xf numFmtId="0" fontId="54" fillId="29" borderId="29" xfId="0" applyNumberFormat="1" applyFont="1" applyFill="1" applyBorder="1" applyAlignment="1">
      <x:alignment vertical="top" wrapText="1"/>
    </x:xf>
    <x:xf numFmtId="0" fontId="54" fillId="29" borderId="30" xfId="0" applyNumberFormat="1" applyFont="1" applyFill="1" applyBorder="1" applyAlignment="1">
      <x:alignment vertical="top" wrapText="1"/>
    </x:xf>
    <x:xf numFmtId="0" fontId="33" fillId="0" borderId="0" xfId="0" applyNumberFormat="1" applyFont="1" applyFill="1" applyBorder="1"/>
    <x:xf numFmtId="203" fontId="33" fillId="0" borderId="0" xfId="0" applyNumberFormat="1" applyFont="1" applyFill="1" applyBorder="1"/>
    <x:xf numFmtId="206" fontId="33" fillId="0" borderId="0" xfId="0" applyNumberFormat="1" applyFont="1" applyFill="1" applyBorder="1"/>
    <x:xf numFmtId="0" fontId="27" fillId="0" borderId="0" xfId="0" applyNumberFormat="1" applyFont="1" applyFill="1" applyBorder="1" applyAlignment="1">
      <x:alignment wrapText="1"/>
    </x:xf>
    <x:xf numFmtId="203" fontId="33" fillId="0" borderId="0" xfId="0" applyNumberFormat="1" applyFont="1" applyFill="1" applyBorder="1" applyAlignment="1">
      <x:alignment wrapText="1"/>
    </x:xf>
    <x:xf numFmtId="206" fontId="33" fillId="0" borderId="0" xfId="0" applyNumberFormat="1" applyFont="1" applyFill="1" applyBorder="1" applyAlignment="1">
      <x:alignment wrapText="1"/>
    </x:xf>
    <x:xf numFmtId="0" fontId="27" fillId="0" borderId="24" xfId="0" applyNumberFormat="1" applyFont="1" applyFill="1" applyBorder="1" applyAlignment="1">
      <x:alignment wrapText="1"/>
    </x:xf>
    <x:xf numFmtId="203" fontId="33" fillId="0" borderId="24" xfId="0" applyNumberFormat="1" applyFont="1" applyFill="1" applyBorder="1" applyAlignment="1">
      <x:alignment wrapText="1"/>
    </x:xf>
    <x:xf numFmtId="0" fontId="27" fillId="0" xfId="0" applyNumberFormat="1" applyFont="1" applyFill="1" applyBorder="0" applyAlignment="1">
      <x:alignment wrapText="1"/>
    </x:xf>
    <x:xf numFmtId="203" fontId="33" fillId="0" xfId="0" applyNumberFormat="1" applyFont="1" applyFill="1" applyBorder="0" applyAlignment="1">
      <x:alignment wrapText="1"/>
    </x:xf>
    <x:xf numFmtId="206" fontId="33" fillId="0" borderId="29" xfId="0" applyNumberFormat="1" applyFont="1" applyFill="1" applyBorder="1" applyAlignment="1">
      <x:alignment wrapText="1"/>
    </x:xf>
    <x:xf numFmtId="0" fontId="0" fillId="25" borderId="0" xfId="0" applyNumberFormat="1" applyFont="1" applyFill="1" applyBorder="1"/>
    <x:xf numFmtId="0" fontId="1" fillId="25" borderId="0" xfId="0" applyNumberFormat="1" applyFont="1" applyFill="1" applyBorder="1"/>
    <x:xf numFmtId="0" fontId="1" fillId="25" borderId="1" xfId="0" applyNumberFormat="1" applyFont="1" applyFill="1" applyBorder="1"/>
    <x:xf numFmtId="0" fontId="0" fillId="26" borderId="0" xfId="0" applyNumberFormat="1" applyFont="1" applyFill="1" applyBorder="1"/>
    <x:xf numFmtId="0" fontId="1" fillId="26" borderId="0" xfId="0" applyNumberFormat="1" applyFont="1" applyFill="1" applyBorder="1"/>
    <x:xf numFmtId="0" fontId="1" fillId="26" borderId="2" xfId="0" applyNumberFormat="1" applyFont="1" applyFill="1" applyBorder="1"/>
    <x:xf numFmtId="0" fontId="1" fillId="26" borderId="2" xfId="0" applyNumberFormat="1" applyFont="1" applyFill="1" applyBorder="1" applyAlignment="1">
      <x:alignment wrapText="1"/>
    </x:xf>
    <x:xf numFmtId="0" fontId="1" fillId="26" borderId="2" xfId="0" applyNumberFormat="1" applyFont="1" applyFill="1" applyBorder="1" applyAlignment="1">
      <x:alignment horizontal="center" wrapText="1"/>
    </x:xf>
    <x:xf numFmtId="0" fontId="4" fillId="0" xfId="0" applyNumberFormat="1" applyFont="1" applyFill="1" applyBorder="0"/>
    <x:xf numFmtId="0" fontId="4" fillId="0" borderId="29" xfId="0" applyNumberFormat="1" applyFont="1" applyFill="1" applyBorder="1"/>
    <x:xf numFmtId="0" fontId="4" fillId="0" xfId="0" applyNumberFormat="1" applyFont="1" applyFill="1" applyBorder="0" applyAlignment="1">
      <x:alignment wrapText="1"/>
    </x:xf>
    <x:xf numFmtId="0" fontId="4" fillId="0" borderId="29" xfId="0" applyNumberFormat="1" applyFont="1" applyFill="1" applyBorder="1" applyAlignment="1">
      <x:alignment wrapText="1"/>
    </x:xf>
    <x:xf numFmtId="0" fontId="6" fillId="0" xfId="0" applyNumberFormat="1" applyFont="1" applyFill="1" applyBorder="0" applyAlignment="1">
      <x:alignment wrapText="1"/>
    </x:xf>
    <x:xf numFmtId="0" fontId="6" fillId="0" borderId="29" xfId="0" applyNumberFormat="1" applyFont="1" applyFill="1" applyBorder="1" applyAlignment="1">
      <x:alignment wrapText="1"/>
    </x:xf>
    <x:xf numFmtId="203" fontId="6" fillId="0" xfId="0" applyNumberFormat="1" applyFont="1" applyFill="1" applyBorder="0" applyAlignment="1">
      <x:alignment wrapText="1"/>
    </x:xf>
    <x:xf numFmtId="206" fontId="6" fillId="0" xfId="0" applyNumberFormat="1" applyFont="1" applyFill="1" applyBorder="0" applyAlignment="1">
      <x:alignment wrapText="1"/>
    </x:xf>
    <x:xf numFmtId="206" fontId="6" fillId="0" borderId="29" xfId="0" applyNumberFormat="1" applyFont="1" applyFill="1" applyBorder="1" applyAlignment="1">
      <x:alignment wrapText="1"/>
    </x:xf>
  </x:cellXfs>
  <x:cellStyles count="1">
    <x:cellStyle name="Normal" xfId="0"/>
  </x:cellStyles>
  <x:dxfs count="2">
    <x:dxf>
      <x:font>
        <x:b/>
        <x:color rgb="FF065F46"/>
      </x:font>
      <x:fill>
        <x:patternFill>
          <x:bgColor rgb="FFD1FAE5"/>
        </x:patternFill>
      </x:fill>
    </x:dxf>
    <x:dxf>
      <x:font>
        <x:b/>
        <x:color rgb="FF991B1B"/>
      </x:font>
      <x:fill>
        <x:patternFill>
          <x:bgColor rgb="FFFE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b594d411b2d4113" /><Relationship Type="http://schemas.openxmlformats.org/officeDocument/2006/relationships/theme" Target="/xl/theme/theme1.xml" Id="Rada517c76f964775" /><Relationship Type="http://schemas.openxmlformats.org/officeDocument/2006/relationships/sharedStrings" Target="/xl/sharedStrings.xml" Id="R214cccd9cda74a81" /><Relationship Type="http://schemas.openxmlformats.org/officeDocument/2006/relationships/worksheet" Target="/xl/worksheets/sheet1.xml" Id="Rf7cc04eb4afe4f0e" /><Relationship Type="http://schemas.openxmlformats.org/officeDocument/2006/relationships/worksheet" Target="/xl/worksheets/sheet2.xml" Id="Rc459a81683d2416f" /><Relationship Type="http://schemas.openxmlformats.org/officeDocument/2006/relationships/worksheet" Target="/xl/worksheets/sheet3.xml" Id="R3dbfcc61643146a8" /><Relationship Type="http://schemas.openxmlformats.org/officeDocument/2006/relationships/worksheet" Target="/xl/worksheets/sheet4.xml" Id="R135a9892603d4407" /><Relationship Type="http://schemas.openxmlformats.org/officeDocument/2006/relationships/worksheet" Target="/xl/worksheets/sheet5.xml" Id="R0afb9e3648814c3d" /><Relationship Type="http://schemas.openxmlformats.org/officeDocument/2006/relationships/worksheet" Target="/xl/worksheets/sheet6.xml" Id="R87aafdf78d954e20" /><Relationship Type="http://schemas.openxmlformats.org/officeDocument/2006/relationships/worksheet" Target="/xl/worksheets/sheet7.xml" Id="Rcd4e261b702343d2" /><Relationship Type="http://schemas.openxmlformats.org/officeDocument/2006/relationships/worksheet" Target="/xl/worksheets/sheet8.xml" Id="R3681df646af44f90" /><Relationship Type="http://schemas.openxmlformats.org/officeDocument/2006/relationships/worksheet" Target="/xl/worksheets/sheet9.xml" Id="R2cd72c77355b46d5" /><Relationship Type="http://schemas.openxmlformats.org/officeDocument/2006/relationships/worksheet" Target="/xl/worksheets/sheet10.xml" Id="Rfabed07300c14bda" /><Relationship Type="http://schemas.openxmlformats.org/officeDocument/2006/relationships/worksheet" Target="/xl/worksheets/sheet11.xml" Id="R55cea4a19c9248df" /><Relationship Type="http://schemas.microsoft.com/office/2017/10/relationships/person" Target="/xl/persons/person.xml" Id="R4105a67b581043b3" /></Relationships>
</file>

<file path=xl/drawings/_rels/drawing1.xml.rels>&#65279;<?xml version="1.0" encoding="utf-8"?><Relationships xmlns="http://schemas.openxmlformats.org/package/2006/relationships"><Relationship Type="http://schemas.openxmlformats.org/officeDocument/2006/relationships/chart" Target="/xl/drawings/charts/chart1.xml" Id="R5c7aa770e1a445c3" /></Relationships>
</file>

<file path=xl/drawings/_rels/drawing2.xml.rels>&#65279;<?xml version="1.0" encoding="utf-8"?><Relationships xmlns="http://schemas.openxmlformats.org/package/2006/relationships"><Relationship Type="http://schemas.openxmlformats.org/officeDocument/2006/relationships/chart" Target="/xl/drawings/charts/chart2.xml" Id="R07c7637b63314a71" /></Relationships>
</file>

<file path=xl/drawings/_rels/drawing3.xml.rels>&#65279;<?xml version="1.0" encoding="utf-8"?><Relationships xmlns="http://schemas.openxmlformats.org/package/2006/relationships"><Relationship Type="http://schemas.openxmlformats.org/officeDocument/2006/relationships/chart" Target="/xl/drawings/charts/chart3.xml" Id="R796e15a9bbc24334" /></Relationships>
</file>

<file path=xl/drawings/_rels/drawing4.xml.rels>&#65279;<?xml version="1.0" encoding="utf-8"?><Relationships xmlns="http://schemas.openxmlformats.org/package/2006/relationships"><Relationship Type="http://schemas.openxmlformats.org/officeDocument/2006/relationships/chart" Target="/xl/drawings/charts/chart4.xml" Id="Recc14c3ec4ed4758"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Post-Money Ownership</a:t>
            </a:r>
          </a:p>
        </c:rich>
      </c:tx>
    </c:title>
    <c:plotArea>
      <c:doughnutChart>
        <c:ser>
          <c:idx val="0"/>
          <c:order val="0"/>
          <c:tx>
            <c:v>Post-money ownership</c:v>
          </c:tx>
          <c:cat>
            <c:strRef>
              <c:f>'Investor Summary'!$J$17:$J$18</c:f>
              <c:strCache>
                <c:ptCount val="0"/>
              </c:strCache>
            </c:strRef>
          </c:cat>
          <c:val>
            <c:numRef>
              <c:f>'Investor Summary'!$K$17:$K$18</c:f>
              <c:numCache>
                <c:formatCode>0.00%;[Red](0.00%);-</c:formatCode>
                <c:ptCount val="0"/>
              </c:numCache>
            </c:numRef>
          </c:val>
        </c:ser>
      </c:doughnutChart>
    </c:plotArea>
    <c:legend>
      <c:legendPos val="b"/>
      <c:overlay val="0"/>
    </c:legend>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Post-Private Ownership</a:t>
            </a:r>
          </a:p>
        </c:rich>
      </c:tx>
    </c:title>
    <c:plotArea>
      <c:doughnutChart>
        <c:ser>
          <c:idx val="0"/>
          <c:order val="0"/>
          <c:tx>
            <c:v>Ownership</c:v>
          </c:tx>
          <c:cat>
            <c:strRef>
              <c:f>'Cap Table &amp; Returns'!$F$7:$F$9</c:f>
              <c:strCache>
                <c:ptCount val="0"/>
              </c:strCache>
            </c:strRef>
          </c:cat>
          <c:val>
            <c:numRef>
              <c:f>'Cap Table &amp; Returns'!$G$7:$G$9</c:f>
              <c:numCache>
                <c:formatCode>0.00%;[Red](0.00%);-</c:formatCode>
                <c:ptCount val="0"/>
              </c:numCache>
            </c:numRef>
          </c:val>
        </c:ser>
      </c:doughnutChart>
    </c:plotArea>
    <c:legend>
      <c:legendPos val="b"/>
      <c:overlay val="0"/>
    </c:legend>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Allocation of US$4.0M</a:t>
            </a:r>
          </a:p>
        </c:rich>
      </c:tx>
    </c:title>
    <c:plotArea>
      <c:barChart>
        <c:barDir val="col"/>
        <c:varyColors val="0"/>
        <c:ser>
          <c:idx val="0"/>
          <c:order val="0"/>
          <c:tx>
            <c:v>Amount</c:v>
          </c:tx>
          <c:spPr>
            <a:solidFill xmlns:a="http://schemas.openxmlformats.org/drawingml/2006/main">
              <a:srgbClr val="117A55"/>
            </a:solidFill>
          </c:spPr>
          <c:cat>
            <c:strRef>
              <c:f>'Use of Funds'!$A$7:$A$13</c:f>
              <c:strCache>
                <c:ptCount val="0"/>
              </c:strCache>
            </c:strRef>
          </c:cat>
          <c:val>
            <c:numRef>
              <c:f>'Use of Funds'!$C$7:$C$13</c:f>
              <c:numCache>
                <c:formatCode>"$"0.0,,"M"</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quot;$&quot;0.0,,&quot;M&quot;"/>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quot;$&quot;0.0,,&quot;M&quot;"/>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Valuation Evolution (US$M)</a:t>
            </a:r>
          </a:p>
        </c:rich>
      </c:tx>
    </c:title>
    <c:plotArea>
      <c:barChart>
        <c:barDir val="col"/>
        <c:varyColors val="0"/>
        <c:ser>
          <c:idx val="0"/>
          <c:order val="0"/>
          <c:tx>
            <c:v>Equity value</c:v>
          </c:tx>
          <c:spPr>
            <a:solidFill xmlns:a="http://schemas.openxmlformats.org/drawingml/2006/main">
              <a:srgbClr val="14865F"/>
            </a:solidFill>
          </c:spPr>
          <c:cat>
            <c:strRef>
              <c:f>'Round Evolution'!$K$18:$K$20</c:f>
              <c:strCache>
                <c:ptCount val="0"/>
              </c:strCache>
            </c:strRef>
          </c:cat>
          <c:val>
            <c:numRef>
              <c:f>'Round Evolution'!$L$18:$L$20</c:f>
              <c:numCache>
                <c:formatCode>$0.0,,"M"</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quot;M&quot;"/>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8</xdr:col>
      <xdr:colOff>0</xdr:colOff>
      <xdr:row>14</xdr:row>
      <xdr:rowOff>0</xdr:rowOff>
    </xdr:from>
    <xdr:to>
      <xdr:col>12</xdr:col>
      <xdr:colOff>0</xdr:colOff>
      <xdr:row>27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c7aa770e1a445c3"/>
        </a:graphicData>
      </a:graphic>
    </xdr:graphicFrame>
    <xdr:clientData/>
  </xdr:twoCellAnchor>
</xdr:wsDr>
</file>

<file path=xl/drawings/drawing2.xml><?xml version="1.0" encoding="utf-8"?>
<xdr:wsDr xmlns:xdr="http://schemas.openxmlformats.org/drawingml/2006/spreadsheetDrawing">
  <xdr:twoCellAnchor>
    <xdr:from>
      <xdr:col>5</xdr:col>
      <xdr:colOff>0</xdr:colOff>
      <xdr:row>4</xdr:row>
      <xdr:rowOff>0</xdr:rowOff>
    </xdr:from>
    <xdr:to>
      <xdr:col>10</xdr:col>
      <xdr:colOff>0</xdr:colOff>
      <xdr:row>15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07c7637b63314a71"/>
        </a:graphicData>
      </a:graphic>
    </xdr:graphicFrame>
    <xdr:clientData/>
  </xdr:twoCellAnchor>
</xdr:wsDr>
</file>

<file path=xl/drawings/drawing3.xml><?xml version="1.0" encoding="utf-8"?>
<xdr:wsDr xmlns:xdr="http://schemas.openxmlformats.org/drawingml/2006/spreadsheetDrawing">
  <xdr:twoCellAnchor>
    <xdr:from>
      <xdr:col>7</xdr:col>
      <xdr:colOff>0</xdr:colOff>
      <xdr:row>4</xdr:row>
      <xdr:rowOff>0</xdr:rowOff>
    </xdr:from>
    <xdr:to>
      <xdr:col>14</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796e15a9bbc24334"/>
        </a:graphicData>
      </a:graphic>
    </xdr:graphicFrame>
    <xdr:clientData/>
  </xdr:twoCellAnchor>
</xdr:wsDr>
</file>

<file path=xl/drawings/drawing4.xml><?xml version="1.0" encoding="utf-8"?>
<xdr:wsDr xmlns:xdr="http://schemas.openxmlformats.org/drawingml/2006/spreadsheetDrawing">
  <xdr:twoCellAnchor>
    <xdr:from>
      <xdr:col>10</xdr:col>
      <xdr:colOff>0</xdr:colOff>
      <xdr:row>5</xdr:row>
      <xdr:rowOff>0</xdr:rowOff>
    </xdr:from>
    <xdr:to>
      <xdr:col>14</xdr:col>
      <xdr:colOff>0</xdr:colOff>
      <xdr:row>15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cc14c3ec4ed4758"/>
        </a:graphicData>
      </a:graphic>
    </xdr:graphicFrame>
    <xdr:clientData/>
  </xdr:twoCellAnchor>
</xdr:wsDr>
</file>

<file path=xl/persons/person.xml><?xml version="1.0" encoding="utf-8"?>
<xltc:personList xmlns:xltc="http://schemas.microsoft.com/office/spreadsheetml/2018/threadedcomments">
  <xltc:person displayName="Abdullah Al Maksour" id="{727DB04A-8488-43E1-A818-1887CA538297}"/>
  <xltc:person displayName="Abdullah Al Maksour" id="{62864F43-BE78-4F8F-A1FD-62178259C3B9}"/>
</xltc: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B6" dT="2026-07-29T10:08:25.056" personId="{727DB04A-8488-43E1-A818-1887CA538297}" id="{7C0644BD-E88C-C319-B26A-A09B4B503D34}">
    <xltc:text>Source: User-provided strategic investment amount on 29 Jul 2026.</xltc:text>
  </xltc:threadedComment>
  <xltc:threadedComment ref="B7" dT="2026-07-29T10:08:25.058" personId="{727DB04A-8488-43E1-A818-1887CA538297}" id="{37EF8223-008D-9500-9108-0BF20E312C73}">
    <xltc:text>Source: User-provided GVB pre-money valuation already communicated to the investor.</xltc:text>
  </xltc:threadedComment>
</xltc:ThreadedComments>
</file>

<file path=xl/threadedcomments/threadedcomment2.xml><?xml version="1.0" encoding="utf-8"?>
<xltc:ThreadedComments xmlns:xltc="http://schemas.microsoft.com/office/spreadsheetml/2018/threadedcomments">
  <xltc:threadedComment ref="B17" dT="2026-07-29T10:08:25.058" personId="{727DB04A-8488-43E1-A818-1887CA538297}" id="{BDD4388B-CB30-A986-423E-26567ABA9273}">
    <xltc:text>Source: Management-provided current user baseline; confirm analytics definition and source.</xltc:text>
  </xltc:threadedComment>
  <xltc:threadedComment ref="B18" dT="2026-07-29T10:08:25.058" personId="{727DB04A-8488-43E1-A818-1887CA538297}" id="{FF7DBC43-B96C-3887-FFEA-FAFF7B76AECF}">
    <xltc:text>Source: Management-provided monthly active user baseline; confirm analytics definition and source.</xltc:text>
  </xltc:threadedComment>
</xltc:ThreadedComments>
</file>

<file path=xl/threadedcomments/threadedcomment3.xml><?xml version="1.0" encoding="utf-8"?>
<xltc:ThreadedComments xmlns:xltc="http://schemas.microsoft.com/office/spreadsheetml/2018/threadedcomments">
  <xltc:threadedComment ref="D10" dT="2026-07-29T10:08:25.058" personId="{727DB04A-8488-43E1-A818-1887CA538297}" id="{1928B94C-114C-E9E5-B565-B74706536461}">
    <xltc:text>Source: Management-provided seed capital secured; verify signed instruments and cash receipts during due diligence.</xltc:text>
  </xltc:threadedComment>
  <xltc:threadedComment ref="D16" dT="2026-07-29T10:08:25.058" personId="{727DB04A-8488-43E1-A818-1887CA538297}" id="{06CC57EF-CD67-0A40-F0B7-9D0FC8ED9B27}">
    <xltc:text>Source: Prior GVB tokenomics workbook; editable model assumption until final token legal and technical design is approved.</xltc:text>
  </xltc:threadedComment>
</xltc:ThreadedComments>
</file>

<file path=xl/threadedcomments/threadedcomment4.xml><?xml version="1.0" encoding="utf-8"?>
<xltc:ThreadedComments xmlns:xltc="http://schemas.microsoft.com/office/spreadsheetml/2018/threadedcomments">
  <xltc:threadedComment ref="B13" dT="2026-07-29T11:32:14.625" personId="{62864F43-BE78-4F8F-A1FD-62178259C3B9}" id="{40AC0F65-6774-201A-DEA2-E1B013177E26}">
    <xltc:text>Source: management-provided actual cash received from Round 1 | As of: 2026-07-29</xltc:text>
  </xltc:threadedComment>
  <xltc:threadedComment ref="B19" dT="2026-07-29T11:32:14.626" personId="{62864F43-BE78-4F8F-A1FD-62178259C3B9}" id="{0680B29C-D94D-462D-8EFD-0A72DE367B88}">
    <xltc:text>Source: management-provided allocation to Wallet + L1 development, infrastructure, subscriptions, hosting and servers | As of: 2026-07-29</xltc:text>
  </xltc:threadedComment>
  <xltc:threadedComment ref="B20" dT="2026-07-29T11:32:14.626" personId="{62864F43-BE78-4F8F-A1FD-62178259C3B9}" id="{7F6E2CD5-EDF8-0733-C8AC-6A3858491B71}">
    <xltc:text>Source: management-provided allocation to marketing and community building | As of: 2026-07-29</xltc:text>
  </xltc:threadedComment>
  <xltc:threadedComment ref="B27" dT="2026-07-29T11:32:14.627" personId="{62864F43-BE78-4F8F-A1FD-62178259C3B9}" id="{5BC12005-D03F-60A6-CD10-84857BFE30D9}">
    <xltc:text>Source: management-provided approximate monthly development-team and infrastructure cost | As of: 2026-07-29</xltc:text>
  </xltc:threadedComment>
</xltc:ThreadedComments>
</file>

<file path=xl/worksheets/_rels/sheet1.xml.rels>&#65279;<?xml version="1.0" encoding="utf-8"?><Relationships xmlns="http://schemas.openxmlformats.org/package/2006/relationships"><Relationship Type="http://schemas.openxmlformats.org/officeDocument/2006/relationships/drawing" Target="/xl/drawings/drawing1.xml" Id="R8b8bc1b93935401f" /></Relationships>
</file>

<file path=xl/worksheets/_rels/sheet2.xml.rels>&#65279;<?xml version="1.0" encoding="utf-8"?><Relationships xmlns="http://schemas.openxmlformats.org/package/2006/relationships"><Relationship Type="http://schemas.openxmlformats.org/officeDocument/2006/relationships/comments" Target="/xl/comments1.xml" Id="R2de9901d0a024054" /><Relationship Type="http://schemas.openxmlformats.org/officeDocument/2006/relationships/vmlDrawing" Target="/xl/drawings/vmldrawing.vml" Id="Rba1d24e7b33d4316" /><Relationship Type="http://schemas.microsoft.com/office/2017/10/relationships/threadedComment" Target="/xl/threadedcomments/threadedcomment.xml" Id="Rdff65ab574354373" /></Relationships>
</file>

<file path=xl/worksheets/_rels/sheet3.xml.rels>&#65279;<?xml version="1.0" encoding="utf-8"?><Relationships xmlns="http://schemas.openxmlformats.org/package/2006/relationships"><Relationship Type="http://schemas.openxmlformats.org/officeDocument/2006/relationships/drawing" Target="/xl/drawings/drawing2.xml" Id="R80cd0d27124044b7" /></Relationships>
</file>

<file path=xl/worksheets/_rels/sheet4.xml.rels>&#65279;<?xml version="1.0" encoding="utf-8"?><Relationships xmlns="http://schemas.openxmlformats.org/package/2006/relationships"><Relationship Type="http://schemas.openxmlformats.org/officeDocument/2006/relationships/drawing" Target="/xl/drawings/drawing3.xml" Id="Rd3def4aa914b4b26" /></Relationships>
</file>

<file path=xl/worksheets/_rels/sheet5.xml.rels>&#65279;<?xml version="1.0" encoding="utf-8"?><Relationships xmlns="http://schemas.openxmlformats.org/package/2006/relationships"><Relationship Type="http://schemas.openxmlformats.org/officeDocument/2006/relationships/comments" Target="/xl/comments2.xml" Id="Re50fd3b9b9684d0f" /><Relationship Type="http://schemas.openxmlformats.org/officeDocument/2006/relationships/vmlDrawing" Target="/xl/drawings/vmldrawing2.vml" Id="Ra2f76d8a231140f9" /><Relationship Type="http://schemas.microsoft.com/office/2017/10/relationships/threadedComment" Target="/xl/threadedcomments/threadedcomment2.xml" Id="R9331cf53f3f04068" /></Relationships>
</file>

<file path=xl/worksheets/_rels/sheet7.xml.rels>&#65279;<?xml version="1.0" encoding="utf-8"?><Relationships xmlns="http://schemas.openxmlformats.org/package/2006/relationships"><Relationship Type="http://schemas.openxmlformats.org/officeDocument/2006/relationships/comments" Target="/xl/comments3.xml" Id="Rff589a3966cf41b8" /><Relationship Type="http://schemas.openxmlformats.org/officeDocument/2006/relationships/vmlDrawing" Target="/xl/drawings/vmldrawing3.vml" Id="R236dbf1cb9a44869" /><Relationship Type="http://schemas.microsoft.com/office/2017/10/relationships/threadedComment" Target="/xl/threadedcomments/threadedcomment3.xml" Id="R2de7c7a11bba4802" /></Relationships>
</file>

<file path=xl/worksheets/_rels/sheet10.xml.rels>&#65279;<?xml version="1.0" encoding="utf-8"?><Relationships xmlns="http://schemas.openxmlformats.org/package/2006/relationships"><Relationship Type="http://schemas.openxmlformats.org/officeDocument/2006/relationships/drawing" Target="/xl/drawings/drawing4.xml" Id="R760383ecf7f34d4a" /></Relationships>
</file>

<file path=xl/worksheets/_rels/sheet11.xml.rels>&#65279;<?xml version="1.0" encoding="utf-8"?><Relationships xmlns="http://schemas.openxmlformats.org/package/2006/relationships"><Relationship Type="http://schemas.openxmlformats.org/officeDocument/2006/relationships/comments" Target="/xl/comments4.xml" Id="R63cfe1988d9743f9" /><Relationship Type="http://schemas.openxmlformats.org/officeDocument/2006/relationships/vmlDrawing" Target="/xl/drawings/vmldrawing4.vml" Id="Rdd646e6c07c44f5f" /><Relationship Type="http://schemas.microsoft.com/office/2017/10/relationships/threadedComment" Target="/xl/threadedcomments/threadedcomment4.xml" Id="R467d1dc1bda24857" /></Relationships>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18" hidden="0" customWidth="1"/>
    <x:col min="3" max="3" width="16" hidden="0" customWidth="1"/>
    <x:col min="4" max="4" width="14" hidden="0" customWidth="1"/>
    <x:col min="5" max="5" width="13" hidden="0" customWidth="1"/>
    <x:col min="6" max="6" width="1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s>
  <x:sheetData>
    <x:row r="1" ht="25" customHeight="1">
      <x:c r="A1" s="4" t="str">
        <x:v>GAYA VENTURE BUILDER | US$4.0M GVB-EQ TOKENIZED EQUITY INVESTMENT</x:v>
      </x:c>
      <x:c r="B1" s="4"/>
      <x:c r="C1" s="4"/>
      <x:c r="D1" s="4"/>
      <x:c r="E1" s="4"/>
      <x:c r="F1" s="4"/>
      <x:c r="G1" s="4"/>
      <x:c r="H1" s="4"/>
      <x:c r="I1" s="4"/>
      <x:c r="J1" s="4"/>
      <x:c r="K1" s="4"/>
      <x:c r="L1" s="4"/>
    </x:row>
    <x:row r="2" ht="25" customHeight="1">
      <x:c r="A2" s="4"/>
      <x:c r="B2" s="4"/>
      <x:c r="C2" s="4"/>
      <x:c r="D2" s="4"/>
      <x:c r="E2" s="4"/>
      <x:c r="F2" s="4"/>
      <x:c r="G2" s="4"/>
      <x:c r="H2" s="4"/>
      <x:c r="I2" s="4"/>
      <x:c r="J2" s="4"/>
      <x:c r="K2" s="4"/>
      <x:c r="L2" s="4"/>
    </x:row>
    <x:row r="3" ht="26" customHeight="1">
      <x:c r="A3" s="8" t="str">
        <x:v>Investor-ready dual-track base case | Round 1: $GVB token-only / no equity | Round 2: GVB-EQ security token / US$43M pre-money | 29 Jul 2026</x:v>
      </x:c>
      <x:c r="B3" s="8"/>
      <x:c r="C3" s="8"/>
      <x:c r="D3" s="8"/>
      <x:c r="E3" s="8"/>
      <x:c r="F3" s="8"/>
      <x:c r="G3" s="8"/>
      <x:c r="H3" s="8"/>
      <x:c r="I3" s="8"/>
      <x:c r="J3" s="8"/>
      <x:c r="K3" s="8"/>
      <x:c r="L3" s="8"/>
    </x:row>
    <x:row r="4">
      <x:c r="A4" s="118"/>
      <x:c r="B4" s="118"/>
      <x:c r="C4" s="118"/>
      <x:c r="D4" s="118"/>
      <x:c r="E4" s="118"/>
      <x:c r="F4" s="118"/>
      <x:c r="G4" s="118"/>
      <x:c r="H4" s="118"/>
      <x:c r="I4" s="118"/>
      <x:c r="J4" s="118"/>
      <x:c r="K4" s="118"/>
      <x:c r="L4" s="118"/>
    </x:row>
    <x:row r="5">
      <x:c r="A5" s="11" t="str">
        <x:v>INVESTMENT</x:v>
      </x:c>
      <x:c r="B5" s="11"/>
      <x:c r="C5" s="11"/>
      <x:c r="D5" s="11"/>
      <x:c r="E5" s="11" t="str">
        <x:v>CURRENT GVB PRE-MONEY</x:v>
      </x:c>
      <x:c r="F5" s="11"/>
      <x:c r="G5" s="11"/>
      <x:c r="H5" s="11"/>
      <x:c r="I5" s="11" t="str">
        <x:v>INDICATIVE OWNERSHIP</x:v>
      </x:c>
      <x:c r="J5" s="11"/>
      <x:c r="K5" s="11"/>
      <x:c r="L5" s="11"/>
    </x:row>
    <x:row r="6">
      <x:c r="A6" s="311" t="n">
        <x:f>'Deal Structure'!$B$6</x:f>
        <x:v>4000000</x:v>
      </x:c>
      <x:c r="B6" s="31"/>
      <x:c r="C6" s="31"/>
      <x:c r="D6" s="31"/>
      <x:c r="E6" s="311" t="n">
        <x:f>'Deal Structure'!$B$7</x:f>
        <x:v>43000000</x:v>
      </x:c>
      <x:c r="F6" s="31"/>
      <x:c r="G6" s="31"/>
      <x:c r="H6" s="31"/>
      <x:c r="I6" s="33" t="n">
        <x:f>'Deal Structure'!$B$9</x:f>
        <x:v>0.0851063829787234</x:v>
      </x:c>
      <x:c r="J6" s="33"/>
      <x:c r="K6" s="33"/>
      <x:c r="L6" s="33"/>
    </x:row>
    <x:row r="7">
      <x:c r="A7" s="31"/>
      <x:c r="B7" s="31"/>
      <x:c r="C7" s="31"/>
      <x:c r="D7" s="31"/>
      <x:c r="E7" s="31"/>
      <x:c r="F7" s="31"/>
      <x:c r="G7" s="31"/>
      <x:c r="H7" s="31"/>
      <x:c r="I7" s="33"/>
      <x:c r="J7" s="33"/>
      <x:c r="K7" s="33"/>
      <x:c r="L7" s="33"/>
    </x:row>
    <x:row r="8">
      <x:c r="A8" s="32"/>
      <x:c r="B8" s="32"/>
      <x:c r="C8" s="32"/>
      <x:c r="D8" s="32"/>
      <x:c r="E8" s="32"/>
      <x:c r="F8" s="32"/>
      <x:c r="G8" s="32"/>
      <x:c r="H8" s="32"/>
      <x:c r="I8" s="34"/>
      <x:c r="J8" s="34"/>
      <x:c r="K8" s="34"/>
      <x:c r="L8" s="34"/>
    </x:row>
    <x:row r="9">
      <x:c r="A9" s="118"/>
      <x:c r="B9" s="118"/>
      <x:c r="C9" s="118"/>
      <x:c r="D9" s="118"/>
      <x:c r="E9" s="118"/>
      <x:c r="F9" s="118"/>
      <x:c r="G9" s="118"/>
      <x:c r="H9" s="118"/>
      <x:c r="I9" s="118"/>
      <x:c r="J9" s="118"/>
      <x:c r="K9" s="118"/>
      <x:c r="L9" s="118"/>
    </x:row>
    <x:row r="10">
      <x:c r="A10" s="11" t="str">
        <x:v>ROUND 1 $GVB TOKEN ALLOCATION</x:v>
      </x:c>
      <x:c r="B10" s="11"/>
      <x:c r="C10" s="11"/>
      <x:c r="D10" s="11"/>
      <x:c r="E10" s="11" t="str">
        <x:v>CURRENT PRIVATE GVB-EQ PRICE</x:v>
      </x:c>
      <x:c r="F10" s="11"/>
      <x:c r="G10" s="11"/>
      <x:c r="H10" s="11"/>
      <x:c r="I10" s="11" t="str">
        <x:v>FOUNDER / EXISTING EQUITY (POST)</x:v>
      </x:c>
      <x:c r="J10" s="11"/>
      <x:c r="K10" s="11"/>
      <x:c r="L10" s="11"/>
    </x:row>
    <x:row r="11">
      <x:c r="A11" s="33" t="n">
        <x:f>'Round Evolution'!$B$11</x:f>
        <x:v>0.13</x:v>
      </x:c>
      <x:c r="B11" s="31"/>
      <x:c r="C11" s="31"/>
      <x:c r="D11" s="31"/>
      <x:c r="E11" s="664" t="n">
        <x:f>'Deal Structure'!$G$8</x:f>
        <x:v>1</x:v>
      </x:c>
      <x:c r="F11" s="31"/>
      <x:c r="G11" s="31"/>
      <x:c r="H11" s="31"/>
      <x:c r="I11" s="33" t="n">
        <x:f>'Deal Structure'!$B$10</x:f>
        <x:v>0.9148936170212766</x:v>
      </x:c>
      <x:c r="J11" s="35"/>
      <x:c r="K11" s="35"/>
      <x:c r="L11" s="35"/>
    </x:row>
    <x:row r="12">
      <x:c r="A12" s="31"/>
      <x:c r="B12" s="31"/>
      <x:c r="C12" s="31"/>
      <x:c r="D12" s="31"/>
      <x:c r="E12" s="31"/>
      <x:c r="F12" s="31"/>
      <x:c r="G12" s="31"/>
      <x:c r="H12" s="31"/>
      <x:c r="I12" s="35"/>
      <x:c r="J12" s="35"/>
      <x:c r="K12" s="35"/>
      <x:c r="L12" s="35"/>
    </x:row>
    <x:row r="13">
      <x:c r="A13" s="32"/>
      <x:c r="B13" s="32"/>
      <x:c r="C13" s="32"/>
      <x:c r="D13" s="32"/>
      <x:c r="E13" s="32"/>
      <x:c r="F13" s="32"/>
      <x:c r="G13" s="32"/>
      <x:c r="H13" s="32"/>
      <x:c r="I13" s="36"/>
      <x:c r="J13" s="36"/>
      <x:c r="K13" s="36"/>
      <x:c r="L13" s="36"/>
    </x:row>
    <x:row r="14">
      <x:c r="A14" s="118"/>
      <x:c r="B14" s="118"/>
      <x:c r="C14" s="118"/>
      <x:c r="D14" s="118"/>
      <x:c r="E14" s="118"/>
      <x:c r="F14" s="118"/>
      <x:c r="G14" s="118"/>
      <x:c r="H14" s="118"/>
      <x:c r="I14" s="118"/>
      <x:c r="J14" s="118"/>
      <x:c r="K14" s="118"/>
      <x:c r="L14" s="118"/>
    </x:row>
    <x:row r="15">
      <x:c r="A15" s="38" t="str">
        <x:v>RECOMMENDED SECURITY TOKEN TRANSACTION</x:v>
      </x:c>
      <x:c r="B15" s="38"/>
      <x:c r="C15" s="38"/>
      <x:c r="D15" s="38"/>
      <x:c r="E15" s="38"/>
      <x:c r="F15" s="38"/>
      <x:c r="G15" s="38"/>
      <x:c r="H15" s="38"/>
      <x:c r="I15" s="118"/>
      <x:c r="J15" s="118"/>
      <x:c r="K15" s="118"/>
      <x:c r="L15" s="118"/>
    </x:row>
    <x:row r="16" ht="28" customHeight="1">
      <x:c r="A16" s="43" t="str">
        <x:v>Item</x:v>
      </x:c>
      <x:c r="B16" s="43" t="str">
        <x:v>Recommended base case</x:v>
      </x:c>
      <x:c r="C16" s="43" t="str">
        <x:v>Investor protection / rationale</x:v>
      </x:c>
      <x:c r="D16" s="43"/>
      <x:c r="E16" s="43"/>
      <x:c r="F16" s="43"/>
      <x:c r="G16" s="43"/>
      <x:c r="H16" s="43"/>
      <x:c r="I16" s="118"/>
      <x:c r="J16" s="43" t="str">
        <x:v>Holder</x:v>
      </x:c>
      <x:c r="K16" s="43" t="str">
        <x:v>Post-money ownership</x:v>
      </x:c>
      <x:c r="L16" s="118"/>
    </x:row>
    <x:row r="17" ht="38" customHeight="1">
      <x:c r="A17" s="55" t="str">
        <x:v>Instrument</x:v>
      </x:c>
      <x:c r="B17" s="58" t="str">
        <x:v>GVB-EQ-B tokenized equity Security Token</x:v>
      </x:c>
      <x:c r="C17" s="52" t="str">
        <x:v>Each token is legally mapped 1:1 to one Class B Non-Voting Preferred Share in GVB HoldCo.</x:v>
      </x:c>
      <x:c r="D17" s="52"/>
      <x:c r="E17" s="52"/>
      <x:c r="F17" s="52"/>
      <x:c r="G17" s="52"/>
      <x:c r="H17" s="52"/>
      <x:c r="I17" s="118"/>
      <x:c r="J17" s="118" t="str">
        <x:v>Founder / existing holder</x:v>
      </x:c>
      <x:c r="K17" s="119" t="n">
        <x:f>'Deal Structure'!$B$10</x:f>
        <x:v>0.9148936170212766</x:v>
      </x:c>
      <x:c r="L17" s="118"/>
    </x:row>
    <x:row r="18" ht="38" customHeight="1">
      <x:c r="A18" s="56" t="str">
        <x:v>Funding</x:v>
      </x:c>
      <x:c r="B18" s="59" t="str">
        <x:v>US$4.0M committed at signing</x:v>
      </x:c>
      <x:c r="C18" s="53" t="str">
        <x:v>Three scheduled closings over six months; tokens are issued only against funded capital.</x:v>
      </x:c>
      <x:c r="D18" s="53"/>
      <x:c r="E18" s="53"/>
      <x:c r="F18" s="53"/>
      <x:c r="G18" s="53"/>
      <x:c r="H18" s="53"/>
      <x:c r="I18" s="118"/>
      <x:c r="J18" s="118" t="str">
        <x:v>New silent investor</x:v>
      </x:c>
      <x:c r="K18" s="119" t="n">
        <x:f>'Deal Structure'!$B$9</x:f>
        <x:v>0.0851063829787234</x:v>
      </x:c>
      <x:c r="L18" s="118"/>
    </x:row>
    <x:row r="19" ht="44" customHeight="1">
      <x:c r="A19" s="56" t="str">
        <x:v>Price &amp; issuance</x:v>
      </x:c>
      <x:c r="B19" s="59" t="str">
        <x:v>US$1.00 per GVB-EQ-B; 4,000,000 security tokens</x:v>
      </x:c>
      <x:c r="C19" s="53" t="str">
        <x:v>Round 1 investors remain $GVB utility-token holders only. The current investor receives the first GVB-EQ-B equity issuance in this model.</x:v>
      </x:c>
      <x:c r="D19" s="53"/>
      <x:c r="E19" s="53"/>
      <x:c r="F19" s="53"/>
      <x:c r="G19" s="53"/>
      <x:c r="H19" s="53"/>
      <x:c r="I19" s="118"/>
      <x:c r="J19" s="120" t="str">
        <x:v>Total</x:v>
      </x:c>
      <x:c r="K19" s="121" t="n">
        <x:f>SUM(K17:K18)</x:f>
        <x:v>1</x:v>
      </x:c>
      <x:c r="L19" s="118"/>
    </x:row>
    <x:row r="20" ht="38" customHeight="1">
      <x:c r="A20" s="56" t="str">
        <x:v>Ownership</x:v>
      </x:c>
      <x:c r="B20" s="59" t="str">
        <x:v>8.51% post-money after full funding</x:v>
      </x:c>
      <x:c r="C20" s="53" t="str">
        <x:v>4.0M investor tokens divided by 47.0M post-money tokenized equity units.</x:v>
      </x:c>
      <x:c r="D20" s="53"/>
      <x:c r="E20" s="53"/>
      <x:c r="F20" s="53"/>
      <x:c r="G20" s="53"/>
      <x:c r="H20" s="53"/>
      <x:c r="I20" s="118"/>
      <x:c r="J20" s="118"/>
      <x:c r="K20" s="118"/>
      <x:c r="L20" s="118"/>
    </x:row>
    <x:row r="21" ht="38" customHeight="1">
      <x:c r="A21" s="56" t="str">
        <x:v>Economic rights</x:v>
      </x:c>
      <x:c r="B21" s="59" t="str">
        <x:v>Preferred economic participation</x:v>
      </x:c>
      <x:c r="C21" s="53" t="str">
        <x:v>Dividend, exit and liquidation economics; 1x non-participating preference and pro-rata rights, subject to documents.</x:v>
      </x:c>
      <x:c r="D21" s="53"/>
      <x:c r="E21" s="53"/>
      <x:c r="F21" s="53"/>
      <x:c r="G21" s="53"/>
      <x:c r="H21" s="53"/>
      <x:c r="I21" s="118"/>
      <x:c r="J21" s="118"/>
      <x:c r="K21" s="118"/>
      <x:c r="L21" s="118"/>
    </x:row>
    <x:row r="22" ht="38" customHeight="1">
      <x:c r="A22" s="57" t="str">
        <x:v>Investor role</x:v>
      </x:c>
      <x:c r="B22" s="60" t="str">
        <x:v>Silent investor — no company representation</x:v>
      </x:c>
      <x:c r="C22" s="54" t="str">
        <x:v>No board seat, observer, nomination, executive, employment, agency or management role.</x:v>
      </x:c>
      <x:c r="D22" s="54"/>
      <x:c r="E22" s="54"/>
      <x:c r="F22" s="54"/>
      <x:c r="G22" s="54"/>
      <x:c r="H22" s="54"/>
      <x:c r="I22" s="118"/>
      <x:c r="J22" s="118"/>
      <x:c r="K22" s="118"/>
      <x:c r="L22" s="118"/>
    </x:row>
    <x:row r="23">
      <x:c r="A23" s="118"/>
      <x:c r="B23" s="118"/>
      <x:c r="C23" s="118"/>
      <x:c r="D23" s="118"/>
      <x:c r="E23" s="118"/>
      <x:c r="F23" s="118"/>
      <x:c r="G23" s="118"/>
      <x:c r="H23" s="118"/>
      <x:c r="I23" s="118"/>
      <x:c r="J23" s="118"/>
      <x:c r="K23" s="118"/>
      <x:c r="L23" s="118"/>
    </x:row>
    <x:row r="24">
      <x:c r="A24" s="118"/>
      <x:c r="B24" s="118"/>
      <x:c r="C24" s="118"/>
      <x:c r="D24" s="118"/>
      <x:c r="E24" s="118"/>
      <x:c r="F24" s="118"/>
      <x:c r="G24" s="118"/>
      <x:c r="H24" s="118"/>
      <x:c r="I24" s="118"/>
      <x:c r="J24" s="118"/>
      <x:c r="K24" s="118"/>
      <x:c r="L24" s="118"/>
    </x:row>
    <x:row r="25">
      <x:c r="A25" s="38" t="str">
        <x:v>WHY THE DUAL-TRACK STRUCTURE FITS</x:v>
      </x:c>
      <x:c r="B25" s="38"/>
      <x:c r="C25" s="38"/>
      <x:c r="D25" s="38"/>
      <x:c r="E25" s="38"/>
      <x:c r="F25" s="38"/>
      <x:c r="G25" s="38"/>
      <x:c r="H25" s="38"/>
      <x:c r="I25" s="38"/>
      <x:c r="J25" s="38"/>
      <x:c r="K25" s="38"/>
      <x:c r="L25" s="38"/>
    </x:row>
    <x:row r="26" ht="31" customHeight="1">
      <x:c r="A26" s="72" t="n">
        <x:v>1</x:v>
      </x:c>
      <x:c r="B26" s="122" t="str">
        <x:v>Rights are separated clearly</x:v>
      </x:c>
      <x:c r="C26" s="122"/>
      <x:c r="D26" s="76" t="str">
        <x:v>Round 1 $GVB tokens carry network/utility economics only; Round 2 GVB-EQ-B carries company-equity rights.</x:v>
      </x:c>
      <x:c r="E26" s="76"/>
      <x:c r="F26" s="76"/>
      <x:c r="G26" s="76"/>
      <x:c r="H26" s="76"/>
      <x:c r="I26" s="76"/>
      <x:c r="J26" s="76"/>
      <x:c r="K26" s="76"/>
      <x:c r="L26" s="76"/>
    </x:row>
    <x:row r="27" ht="31" customHeight="1">
      <x:c r="A27" s="72" t="n">
        <x:v>2</x:v>
      </x:c>
      <x:c r="B27" s="122" t="str">
        <x:v>True 1:1 equity mapping</x:v>
      </x:c>
      <x:c r="C27" s="122"/>
      <x:c r="D27" s="76" t="str">
        <x:v>Each GVB-EQ token maps to one registered company share; $GVB utility tokens never enter the company cap table.</x:v>
      </x:c>
      <x:c r="E27" s="76"/>
      <x:c r="F27" s="76"/>
      <x:c r="G27" s="76"/>
      <x:c r="H27" s="76"/>
      <x:c r="I27" s="76"/>
      <x:c r="J27" s="76"/>
      <x:c r="K27" s="76"/>
      <x:c r="L27" s="76"/>
    </x:row>
    <x:row r="28" ht="31" customHeight="1">
      <x:c r="A28" s="72" t="n">
        <x:v>3</x:v>
      </x:c>
      <x:c r="B28" s="122" t="str">
        <x:v>Founder ownership is preserved</x:v>
      </x:c>
      <x:c r="C28" s="122"/>
      <x:c r="D28" s="76" t="str">
        <x:v>Assuming 100% pre-round ownership, the founder retains 43.0M GVB-EQ-A tokens and 91.49% after the US$4.0M round.</x:v>
      </x:c>
      <x:c r="E28" s="76"/>
      <x:c r="F28" s="76"/>
      <x:c r="G28" s="76"/>
      <x:c r="H28" s="76"/>
      <x:c r="I28" s="76"/>
      <x:c r="J28" s="76"/>
      <x:c r="K28" s="76"/>
      <x:c r="L28" s="76"/>
    </x:row>
    <x:row r="29" ht="31" customHeight="1">
      <x:c r="A29" s="72" t="n">
        <x:v>4</x:v>
      </x:c>
      <x:c r="B29" s="122" t="str">
        <x:v>Funding-linked issuance</x:v>
      </x:c>
      <x:c r="C29" s="122"/>
      <x:c r="D29" s="76" t="str">
        <x:v>The investor’s GVB-EQ-B security tokens are minted and registered only in proportion to funded tranches.</x:v>
      </x:c>
      <x:c r="E29" s="76"/>
      <x:c r="F29" s="76"/>
      <x:c r="G29" s="76"/>
      <x:c r="H29" s="76"/>
      <x:c r="I29" s="76"/>
      <x:c r="J29" s="76"/>
      <x:c r="K29" s="76"/>
      <x:c r="L29" s="76"/>
    </x:row>
    <x:row r="30" ht="31" customHeight="1">
      <x:c r="A30" s="72" t="n">
        <x:v>5</x:v>
      </x:c>
      <x:c r="B30" s="122" t="str">
        <x:v>Silent investor by design</x:v>
      </x:c>
      <x:c r="C30" s="122"/>
      <x:c r="D30" s="76" t="str">
        <x:v>Economic and information rights are preserved while board, observer, management and representation rights are excluded.</x:v>
      </x:c>
      <x:c r="E30" s="76"/>
      <x:c r="F30" s="76"/>
      <x:c r="G30" s="76"/>
      <x:c r="H30" s="76"/>
      <x:c r="I30" s="76"/>
      <x:c r="J30" s="76"/>
      <x:c r="K30" s="76"/>
      <x:c r="L30" s="76"/>
    </x:row>
    <x:row r="31">
      <x:c r="A31" s="118"/>
      <x:c r="B31" s="118"/>
      <x:c r="C31" s="118"/>
      <x:c r="D31" s="118"/>
      <x:c r="E31" s="118"/>
      <x:c r="F31" s="118"/>
      <x:c r="G31" s="118"/>
      <x:c r="H31" s="118"/>
      <x:c r="I31" s="118"/>
      <x:c r="J31" s="118"/>
      <x:c r="K31" s="118"/>
      <x:c r="L31" s="118"/>
    </x:row>
    <x:row r="32">
      <x:c r="A32" s="38" t="str">
        <x:v>PORTFOLIO COVERAGE</x:v>
      </x:c>
      <x:c r="B32" s="38"/>
      <x:c r="C32" s="38"/>
      <x:c r="D32" s="38"/>
      <x:c r="E32" s="38"/>
      <x:c r="F32" s="38"/>
      <x:c r="G32" s="38"/>
      <x:c r="H32" s="38"/>
      <x:c r="I32" s="38"/>
      <x:c r="J32" s="38"/>
      <x:c r="K32" s="38"/>
      <x:c r="L32" s="38"/>
    </x:row>
    <x:row r="33" ht="27" customHeight="1">
      <x:c r="A33" s="11" t="str">
        <x:v>GAYA Wallet</x:v>
      </x:c>
      <x:c r="B33" s="11"/>
      <x:c r="C33" s="11" t="str">
        <x:v>GAYA Layer 1</x:v>
      </x:c>
      <x:c r="D33" s="11"/>
      <x:c r="E33" s="11" t="str">
        <x:v>RWA &amp; Tokenization</x:v>
      </x:c>
      <x:c r="F33" s="11"/>
      <x:c r="G33" s="11" t="str">
        <x:v>Automated Trading</x:v>
      </x:c>
      <x:c r="H33" s="11"/>
      <x:c r="I33" s="11" t="str">
        <x:v>Private Investment Hub</x:v>
      </x:c>
      <x:c r="J33" s="11"/>
      <x:c r="K33" s="11" t="str">
        <x:v>City Crafters</x:v>
      </x:c>
      <x:c r="L33" s="11"/>
    </x:row>
    <x:row r="34" ht="27" customHeight="1">
      <x:c r="A34" s="81" t="str">
        <x:v>Consumer access &amp; distribution</x:v>
      </x:c>
      <x:c r="B34" s="81"/>
      <x:c r="C34" s="81" t="str">
        <x:v>Network infrastructure</x:v>
      </x:c>
      <x:c r="D34" s="81"/>
      <x:c r="E34" s="81" t="str">
        <x:v>Asset digitization</x:v>
      </x:c>
      <x:c r="F34" s="81"/>
      <x:c r="G34" s="81" t="str">
        <x:v>Automated execution</x:v>
      </x:c>
      <x:c r="H34" s="81"/>
      <x:c r="I34" s="81" t="str">
        <x:v>Private-market access</x:v>
      </x:c>
      <x:c r="J34" s="81"/>
      <x:c r="K34" s="81" t="str">
        <x:v>Interactive experiences</x:v>
      </x:c>
      <x:c r="L34" s="81"/>
    </x:row>
    <x:row r="35" ht="55" customHeight="1">
      <x:c r="A35" s="85" t="str">
        <x:v>Round 1: 16.25M $GVB utility tokens / 13% supply / 0% equity. Historical token-allocation basis: US$5.2M at US$0.32; management-confirmed actual cash received: US$3.7M. Round 2: 4.0M GVB-EQ-B security tokens / 8.51% of full GVB HoldCo. Founder/existing holder: 43.0M GVB-EQ-A / 91.49% post-money, assuming sole pre-round ownership.</x:v>
      </x:c>
      <x:c r="B35" s="85"/>
      <x:c r="C35" s="85"/>
      <x:c r="D35" s="85"/>
      <x:c r="E35" s="85"/>
      <x:c r="F35" s="85"/>
      <x:c r="G35" s="85"/>
      <x:c r="H35" s="85"/>
      <x:c r="I35" s="85"/>
      <x:c r="J35" s="85"/>
      <x:c r="K35" s="85"/>
      <x:c r="L35" s="85"/>
    </x:row>
    <x:row r="36">
      <x:c r="A36" s="118"/>
      <x:c r="B36" s="118"/>
      <x:c r="C36" s="118"/>
      <x:c r="D36" s="118"/>
      <x:c r="E36" s="118"/>
      <x:c r="F36" s="118"/>
      <x:c r="G36" s="118"/>
      <x:c r="H36" s="118"/>
      <x:c r="I36" s="118"/>
      <x:c r="J36" s="118"/>
      <x:c r="K36" s="118"/>
      <x:c r="L36" s="118"/>
    </x:row>
    <x:row r="37" ht="32" customHeight="1">
      <x:c r="A37" s="105" t="str">
        <x:v>Important: $GVB and GVB-EQ are legally and economically separate instruments. Round 1 $GVB holders receive no company shares, security tokens, voting rights, dividends or liquidation rights unless a separate signed agreement expressly grants them. GVB-EQ-B is tokenized equity: each token must match one issued Class B Non-Voting Preferred Share and reconcile to the statutory shareholder register. The founder figure assumes Abdullah Al Maksour owns 100% of pre-Private GVB; the actual legal cap table must be verified before closing.</x:v>
      </x:c>
      <x:c r="B37" s="106"/>
      <x:c r="C37" s="106"/>
      <x:c r="D37" s="106"/>
      <x:c r="E37" s="106"/>
      <x:c r="F37" s="106"/>
      <x:c r="G37" s="106"/>
      <x:c r="H37" s="106"/>
      <x:c r="I37" s="106"/>
      <x:c r="J37" s="106"/>
      <x:c r="K37" s="106"/>
      <x:c r="L37" s="107"/>
    </x:row>
    <x:row r="38" ht="32" customHeight="1">
      <x:c r="A38" s="108"/>
      <x:c r="B38" s="109"/>
      <x:c r="C38" s="109"/>
      <x:c r="D38" s="109"/>
      <x:c r="E38" s="109"/>
      <x:c r="F38" s="109"/>
      <x:c r="G38" s="109"/>
      <x:c r="H38" s="109"/>
      <x:c r="I38" s="109"/>
      <x:c r="J38" s="109"/>
      <x:c r="K38" s="109"/>
      <x:c r="L38" s="110"/>
    </x:row>
    <x:row r="39">
      <x:c r="A39" s="111"/>
      <x:c r="B39" s="112"/>
      <x:c r="C39" s="112"/>
      <x:c r="D39" s="112"/>
      <x:c r="E39" s="112"/>
      <x:c r="F39" s="112"/>
      <x:c r="G39" s="112"/>
      <x:c r="H39" s="112"/>
      <x:c r="I39" s="112"/>
      <x:c r="J39" s="112"/>
      <x:c r="K39" s="112"/>
      <x:c r="L39" s="113"/>
    </x:row>
    <x:row r="40">
      <x:c r="A40" s="118"/>
      <x:c r="B40" s="118"/>
      <x:c r="C40" s="118"/>
      <x:c r="D40" s="118"/>
      <x:c r="E40" s="118"/>
      <x:c r="F40" s="118"/>
      <x:c r="G40" s="118"/>
      <x:c r="H40" s="118"/>
      <x:c r="I40" s="118"/>
      <x:c r="J40" s="118"/>
      <x:c r="K40" s="118"/>
      <x:c r="L40" s="118"/>
    </x:row>
    <x:row r="41">
      <x:c r="A41" s="123" t="str">
        <x:v>MODEL STATUS</x:v>
      </x:c>
      <x:c r="B41" s="123"/>
      <x:c r="C41" s="123"/>
      <x:c r="D41" s="124" t="str">
        <x:f>'Checks &amp; Sources'!$F$21</x:f>
        <x:v>OK</x:v>
      </x:c>
      <x:c r="E41" s="124"/>
      <x:c r="F41" s="124"/>
      <x:c r="G41" s="118"/>
      <x:c r="H41" s="118"/>
      <x:c r="I41" s="118"/>
      <x:c r="J41" s="118"/>
      <x:c r="K41" s="118"/>
      <x:c r="L41" s="118"/>
    </x:row>
  </x:sheetData>
  <x:mergeCells>
    <x:mergeCell ref="A1:L2"/>
    <x:mergeCell ref="A3:L3"/>
    <x:mergeCell ref="A5:D5"/>
    <x:mergeCell ref="A6:D8"/>
    <x:mergeCell ref="E5:H5"/>
    <x:mergeCell ref="E6:H8"/>
    <x:mergeCell ref="I5:L5"/>
    <x:mergeCell ref="I6:L8"/>
    <x:mergeCell ref="A10:D10"/>
    <x:mergeCell ref="A11:D13"/>
    <x:mergeCell ref="E10:H10"/>
    <x:mergeCell ref="E11:H13"/>
    <x:mergeCell ref="I10:L10"/>
    <x:mergeCell ref="I11:L13"/>
    <x:mergeCell ref="A15:H15"/>
    <x:mergeCell ref="C16:H16"/>
    <x:mergeCell ref="C17:H17"/>
    <x:mergeCell ref="C18:H18"/>
    <x:mergeCell ref="C19:H19"/>
    <x:mergeCell ref="C20:H20"/>
    <x:mergeCell ref="C21:H21"/>
    <x:mergeCell ref="C22:H22"/>
    <x:mergeCell ref="A25:L25"/>
    <x:mergeCell ref="B26:C26"/>
    <x:mergeCell ref="D26:L26"/>
    <x:mergeCell ref="B27:C27"/>
    <x:mergeCell ref="D27:L27"/>
    <x:mergeCell ref="B28:C28"/>
    <x:mergeCell ref="D28:L28"/>
    <x:mergeCell ref="B29:C29"/>
    <x:mergeCell ref="D29:L29"/>
    <x:mergeCell ref="B30:C30"/>
    <x:mergeCell ref="D30:L30"/>
    <x:mergeCell ref="A32:L32"/>
    <x:mergeCell ref="A33:B33"/>
    <x:mergeCell ref="A34:B34"/>
    <x:mergeCell ref="C33:D33"/>
    <x:mergeCell ref="C34:D34"/>
    <x:mergeCell ref="E33:F33"/>
    <x:mergeCell ref="E34:F34"/>
    <x:mergeCell ref="G33:H33"/>
    <x:mergeCell ref="G34:H34"/>
    <x:mergeCell ref="I33:J33"/>
    <x:mergeCell ref="I34:J34"/>
    <x:mergeCell ref="K33:L33"/>
    <x:mergeCell ref="K34:L34"/>
    <x:mergeCell ref="A35:L35"/>
    <x:mergeCell ref="A37:L39"/>
    <x:mergeCell ref="A41:C41"/>
    <x:mergeCell ref="D41:F41"/>
  </x:mergeCells>
  <x:pageMargins left="0.7" right="0.7" top="0.75" bottom="0.75" header="0.3" footer="0.3"/>
  <x:drawing xmlns:r="http://schemas.openxmlformats.org/officeDocument/2006/relationships" r:id="R8b8bc1b93935401f"/>
</x:worksheet>
</file>

<file path=xl/worksheets/sheet2.xml><?xml version="1.0" encoding="utf-8"?>
<x:worksheet xmlns:x="http://schemas.openxmlformats.org/spreadsheetml/2006/main">
  <x:sheetViews>
    <x:sheetView showGridLines="0" workbookViewId="0"/>
  </x:sheetViews>
  <x:sheetFormatPr defaultRowHeight="15"/>
  <x:cols>
    <x:col min="1" max="1" width="34" hidden="0" customWidth="1"/>
    <x:col min="2" max="2" width="22" hidden="0" customWidth="1"/>
    <x:col min="3" max="3" width="14" hidden="0" customWidth="1"/>
    <x:col min="4" max="4" width="30" hidden="0" customWidth="1"/>
    <x:col min="5" max="5" width="16" hidden="0" customWidth="1"/>
    <x:col min="6" max="6" width="18" hidden="0" customWidth="1"/>
    <x:col min="7" max="7" width="15" hidden="0" customWidth="1"/>
    <x:col min="8" max="8" width="15" hidden="0" customWidth="1"/>
    <x:col min="9" max="9" width="15" hidden="0" customWidth="1"/>
    <x:col min="10" max="10" width="26" hidden="0" customWidth="1"/>
  </x:cols>
  <x:sheetData>
    <x:row r="1">
      <x:c r="A1" s="4" t="str">
        <x:v>DEAL STRUCTURE | US$4.0M GVB-EQ-B TOKENIZED EQUITY SECURITY TOKEN</x:v>
      </x:c>
      <x:c r="B1" s="4"/>
      <x:c r="C1" s="4"/>
      <x:c r="D1" s="4"/>
      <x:c r="E1" s="4"/>
      <x:c r="F1" s="4"/>
      <x:c r="G1" s="4"/>
      <x:c r="H1" s="4"/>
      <x:c r="I1" s="4"/>
      <x:c r="J1" s="4"/>
    </x:row>
    <x:row r="2">
      <x:c r="A2" s="4"/>
      <x:c r="B2" s="4"/>
      <x:c r="C2" s="4"/>
      <x:c r="D2" s="4"/>
      <x:c r="E2" s="4"/>
      <x:c r="F2" s="4"/>
      <x:c r="G2" s="4"/>
      <x:c r="H2" s="4"/>
      <x:c r="I2" s="4"/>
      <x:c r="J2" s="4"/>
    </x:row>
    <x:row r="3" ht="31" customHeight="1">
      <x:c r="A3" s="8" t="str">
        <x:v>Round 1: 16.25M $GVB at US$0.32 / 13% supply / 0% equity | US$5.2M token-allocation basis; US$3.7M actual cash received | Round 2: full GVB at US$43M pre-money</x:v>
      </x:c>
      <x:c r="B3" s="8"/>
      <x:c r="C3" s="8"/>
      <x:c r="D3" s="8"/>
      <x:c r="E3" s="8"/>
      <x:c r="F3" s="8"/>
      <x:c r="G3" s="8"/>
      <x:c r="H3" s="8"/>
      <x:c r="I3" s="8"/>
      <x:c r="J3" s="8"/>
    </x:row>
    <x:row r="4">
      <x:c r="A4" s="118"/>
      <x:c r="B4" s="118"/>
      <x:c r="C4" s="118"/>
      <x:c r="D4" s="118"/>
      <x:c r="E4" s="118"/>
      <x:c r="F4" s="118"/>
      <x:c r="G4" s="118"/>
      <x:c r="H4" s="118"/>
      <x:c r="I4" s="118"/>
      <x:c r="J4" s="118"/>
    </x:row>
    <x:row r="5">
      <x:c r="A5" s="38" t="str">
        <x:v>CORE TRANSACTION INPUTS</x:v>
      </x:c>
      <x:c r="B5" s="38"/>
      <x:c r="C5" s="38"/>
      <x:c r="D5" s="38"/>
      <x:c r="E5" s="118"/>
      <x:c r="F5" s="38" t="str">
        <x:v>RECOMMENDED SECURITY TOKEN TERMS</x:v>
      </x:c>
      <x:c r="G5" s="38"/>
      <x:c r="H5" s="38"/>
      <x:c r="I5" s="38"/>
      <x:c r="J5" s="38"/>
    </x:row>
    <x:row r="6" ht="36" customHeight="1">
      <x:c r="A6" s="250" t="str">
        <x:v>Investment amount</x:v>
      </x:c>
      <x:c r="B6" s="314" t="n">
        <x:v>4000000</x:v>
      </x:c>
      <x:c r="C6" s="252" t="str">
        <x:v>USD</x:v>
      </x:c>
      <x:c r="D6" s="252" t="str">
        <x:v>Committed amount</x:v>
      </x:c>
      <x:c r="E6" s="118"/>
      <x:c r="F6" s="43" t="str">
        <x:v>Security classification</x:v>
      </x:c>
      <x:c r="G6" s="43" t="str">
        <x:v>Tokenized equity / Security Token</x:v>
      </x:c>
      <x:c r="H6" s="43"/>
      <x:c r="I6" s="43"/>
      <x:c r="J6" s="43" t="str">
        <x:v>Digital representation of a company share</x:v>
      </x:c>
    </x:row>
    <x:row r="7" ht="36" customHeight="1">
      <x:c r="A7" s="253" t="str">
        <x:v>Current GVB pre-money valuation</x:v>
      </x:c>
      <x:c r="B7" s="315" t="n">
        <x:v>43000000</x:v>
      </x:c>
      <x:c r="C7" s="255" t="str">
        <x:v>USD</x:v>
      </x:c>
      <x:c r="D7" s="165" t="str">
        <x:v>Previously communicated; full GVB HoldCo scope</x:v>
      </x:c>
      <x:c r="E7" s="118"/>
      <x:c r="F7" s="160" t="str">
        <x:v>Token-to-share mapping</x:v>
      </x:c>
      <x:c r="G7" s="161" t="str">
        <x:v>1 GVB-EQ-B = 1 Class B Preferred Share</x:v>
      </x:c>
      <x:c r="H7" s="161"/>
      <x:c r="I7" s="161"/>
      <x:c r="J7" s="162" t="str">
        <x:v>Corporate register and token ledger must reconcile</x:v>
      </x:c>
    </x:row>
    <x:row r="8" ht="36" customHeight="1">
      <x:c r="A8" s="253" t="str">
        <x:v>Post-money valuation</x:v>
      </x:c>
      <x:c r="B8" s="316" t="n">
        <x:f>SUM(B6:B7)</x:f>
        <x:v>47000000</x:v>
      </x:c>
      <x:c r="C8" s="255" t="str">
        <x:v>USD</x:v>
      </x:c>
      <x:c r="D8" s="255" t="str">
        <x:v>Pre-money + investment</x:v>
      </x:c>
      <x:c r="E8" s="118"/>
      <x:c r="F8" s="163" t="str">
        <x:v>Subscription price</x:v>
      </x:c>
      <x:c r="G8" s="318" t="n">
        <x:v>1</x:v>
      </x:c>
      <x:c r="H8" s="164"/>
      <x:c r="I8" s="164"/>
      <x:c r="J8" s="165" t="str">
        <x:v>US$1.00 per current Private GVB-EQ-B; no Round 1 equity-price normalization</x:v>
      </x:c>
    </x:row>
    <x:row r="9" ht="36" customHeight="1">
      <x:c r="A9" s="253" t="str">
        <x:v>Investor post-money ownership</x:v>
      </x:c>
      <x:c r="B9" s="257" t="n">
        <x:f>B6/B8</x:f>
        <x:v>0.0851063829787234</x:v>
      </x:c>
      <x:c r="C9" s="255"/>
      <x:c r="D9" s="255" t="str">
        <x:v>Investment / post-money</x:v>
      </x:c>
      <x:c r="E9" s="118"/>
      <x:c r="F9" s="163" t="str">
        <x:v>Investor token issuance</x:v>
      </x:c>
      <x:c r="G9" s="319" t="n">
        <x:f>$B$6/$G$8</x:f>
        <x:v>4000000</x:v>
      </x:c>
      <x:c r="H9" s="164"/>
      <x:c r="I9" s="164"/>
      <x:c r="J9" s="165" t="str">
        <x:v>4.0M current Private tokens after full funding</x:v>
      </x:c>
    </x:row>
    <x:row r="10" ht="36" customHeight="1">
      <x:c r="A10" s="253" t="str">
        <x:v>Existing holders post-money ownership</x:v>
      </x:c>
      <x:c r="B10" s="257" t="n">
        <x:f>1-B9</x:f>
        <x:v>0.9148936170212766</x:v>
      </x:c>
      <x:c r="C10" s="255"/>
      <x:c r="D10" s="255" t="str">
        <x:v>Residual ownership</x:v>
      </x:c>
      <x:c r="E10" s="118"/>
      <x:c r="F10" s="163" t="str">
        <x:v>Investor role</x:v>
      </x:c>
      <x:c r="G10" s="164" t="str">
        <x:v>Silent / non-participating</x:v>
      </x:c>
      <x:c r="H10" s="164"/>
      <x:c r="I10" s="164"/>
      <x:c r="J10" s="165" t="str">
        <x:v>No board, observer, management or representation rights</x:v>
      </x:c>
    </x:row>
    <x:row r="11" ht="36" customHeight="1">
      <x:c r="A11" s="253" t="str">
        <x:v>Instrument</x:v>
      </x:c>
      <x:c r="B11" s="258" t="str">
        <x:v>GVB-EQ-B Security Token</x:v>
      </x:c>
      <x:c r="C11" s="255" t="str">
        <x:v>Text</x:v>
      </x:c>
      <x:c r="D11" s="255" t="str">
        <x:v>Tokenized equity instrument</x:v>
      </x:c>
      <x:c r="E11" s="118"/>
      <x:c r="F11" s="163" t="str">
        <x:v>Economic rights</x:v>
      </x:c>
      <x:c r="G11" s="164" t="str">
        <x:v>Dividend, exit and liquidation participation</x:v>
      </x:c>
      <x:c r="H11" s="164"/>
      <x:c r="I11" s="164"/>
      <x:c r="J11" s="165" t="str">
        <x:v>Rights attach through the underlying preferred share</x:v>
      </x:c>
    </x:row>
    <x:row r="12" ht="36" customHeight="1">
      <x:c r="A12" s="253" t="str">
        <x:v>Underlying legal interest</x:v>
      </x:c>
      <x:c r="B12" s="258" t="str">
        <x:v>Class B Non-Voting Preferred Share</x:v>
      </x:c>
      <x:c r="C12" s="255" t="str">
        <x:v>Text</x:v>
      </x:c>
      <x:c r="D12" s="255" t="str">
        <x:v>One issued share per token</x:v>
      </x:c>
      <x:c r="E12" s="118"/>
      <x:c r="F12" s="163" t="str">
        <x:v>Information rights</x:v>
      </x:c>
      <x:c r="G12" s="164" t="str">
        <x:v>Quarterly financial / KPI pack</x:v>
      </x:c>
      <x:c r="H12" s="164"/>
      <x:c r="I12" s="164"/>
      <x:c r="J12" s="165" t="str">
        <x:v>Spend, progress, returns and portfolio updates</x:v>
      </x:c>
    </x:row>
    <x:row r="13" ht="36" customHeight="1">
      <x:c r="A13" s="253" t="str">
        <x:v>Issuer</x:v>
      </x:c>
      <x:c r="B13" s="258" t="str">
        <x:v>GVB HoldCo</x:v>
      </x:c>
      <x:c r="C13" s="255" t="str">
        <x:v>Text</x:v>
      </x:c>
      <x:c r="D13" s="255" t="str">
        <x:v>Final DIFC legal entity to be confirmed</x:v>
      </x:c>
      <x:c r="E13" s="118"/>
      <x:c r="F13" s="163" t="str">
        <x:v>Transfer controls</x:v>
      </x:c>
      <x:c r="G13" s="164" t="str">
        <x:v>KYC whitelist + issuer approval + ROFR</x:v>
      </x:c>
      <x:c r="H13" s="164"/>
      <x:c r="I13" s="164"/>
      <x:c r="J13" s="165" t="str">
        <x:v>No unrestricted public transfer</x:v>
      </x:c>
    </x:row>
    <x:row r="14" ht="36" customHeight="1">
      <x:c r="A14" s="253" t="str">
        <x:v>Proposed jurisdiction</x:v>
      </x:c>
      <x:c r="B14" s="259" t="str">
        <x:v>DIFC</x:v>
      </x:c>
      <x:c r="C14" s="255" t="str">
        <x:v>Text</x:v>
      </x:c>
      <x:c r="D14" s="255" t="str">
        <x:v>Subject to regulatory and legal confirmation</x:v>
      </x:c>
      <x:c r="E14" s="118"/>
      <x:c r="F14" s="166" t="str">
        <x:v>Custody / registry</x:v>
      </x:c>
      <x:c r="G14" s="167" t="str">
        <x:v>Approved wallet + statutory shareholder register</x:v>
      </x:c>
      <x:c r="H14" s="167"/>
      <x:c r="I14" s="167"/>
      <x:c r="J14" s="168" t="str">
        <x:v>The legal register controls if records diverge</x:v>
      </x:c>
    </x:row>
    <x:row r="15">
      <x:c r="A15" s="253" t="str">
        <x:v>Funding period</x:v>
      </x:c>
      <x:c r="B15" s="317" t="n">
        <x:v>6</x:v>
      </x:c>
      <x:c r="C15" s="255" t="str">
        <x:v>Months</x:v>
      </x:c>
      <x:c r="D15" s="255" t="str">
        <x:v>Three scheduled closings</x:v>
      </x:c>
      <x:c r="E15" s="118"/>
      <x:c r="F15" s="118" t="str">
        <x:v>Economic protection</x:v>
      </x:c>
      <x:c r="G15" s="118" t="str">
        <x:v>1x non-participating preference; pro-rata</x:v>
      </x:c>
      <x:c r="H15" s="118"/>
      <x:c r="I15" s="118"/>
      <x:c r="J15" s="118" t="str">
        <x:v>Subject to definitive shareholder documents</x:v>
      </x:c>
    </x:row>
    <x:row r="16">
      <x:c r="A16" s="260" t="str">
        <x:v>Founder / existing ownership before Private</x:v>
      </x:c>
      <x:c r="B16" s="663" t="n">
        <x:v>1</x:v>
      </x:c>
      <x:c r="C16" s="262" t="str">
        <x:v>Assumption</x:v>
      </x:c>
      <x:c r="D16" s="262" t="str">
        <x:v>Assumes Abdullah Al Maksour is the sole pre-Private GVB equity holder; replace if needed</x:v>
      </x:c>
      <x:c r="E16" s="118"/>
      <x:c r="F16" s="118"/>
      <x:c r="G16" s="118"/>
      <x:c r="H16" s="118"/>
      <x:c r="I16" s="118"/>
      <x:c r="J16" s="118"/>
    </x:row>
    <x:row r="17">
      <x:c r="A17" s="118"/>
      <x:c r="B17" s="118"/>
      <x:c r="C17" s="118"/>
      <x:c r="D17" s="118"/>
      <x:c r="E17" s="118"/>
      <x:c r="F17" s="118"/>
      <x:c r="G17" s="118"/>
      <x:c r="H17" s="118"/>
      <x:c r="I17" s="118"/>
      <x:c r="J17" s="118"/>
    </x:row>
    <x:row r="18">
      <x:c r="A18" s="38" t="str">
        <x:v>SCHEDULED FUNDING &amp; SECURITY TOKEN ISSUANCE</x:v>
      </x:c>
      <x:c r="B18" s="38"/>
      <x:c r="C18" s="38"/>
      <x:c r="D18" s="38"/>
      <x:c r="E18" s="38"/>
      <x:c r="F18" s="38"/>
      <x:c r="G18" s="38"/>
      <x:c r="H18" s="38"/>
      <x:c r="I18" s="38"/>
      <x:c r="J18" s="38"/>
    </x:row>
    <x:row r="19" ht="32" customHeight="1">
      <x:c r="A19" s="43" t="str">
        <x:v>Closing</x:v>
      </x:c>
      <x:c r="B19" s="43" t="str">
        <x:v>Timing</x:v>
      </x:c>
      <x:c r="C19" s="43" t="str">
        <x:v>Cash funded</x:v>
      </x:c>
      <x:c r="D19" s="43" t="str">
        <x:v>GVB-EQ-B issued</x:v>
      </x:c>
      <x:c r="E19" s="43" t="str">
        <x:v>Cumulative tokens</x:v>
      </x:c>
      <x:c r="F19" s="43" t="str">
        <x:v>Cumulative ownership</x:v>
      </x:c>
      <x:c r="G19" s="43" t="str">
        <x:v>Closing deliverables</x:v>
      </x:c>
      <x:c r="H19" s="43"/>
      <x:c r="I19" s="43"/>
      <x:c r="J19" s="43"/>
    </x:row>
    <x:row r="20" ht="48" customHeight="1">
      <x:c r="A20" s="263" t="str">
        <x:v>Tranche 1</x:v>
      </x:c>
      <x:c r="B20" s="263" t="str">
        <x:v>Day 0</x:v>
      </x:c>
      <x:c r="C20" s="320" t="n">
        <x:v>1500000</x:v>
      </x:c>
      <x:c r="D20" s="290" t="n">
        <x:f>C20/$G$8</x:f>
        <x:v>1500000</x:v>
      </x:c>
      <x:c r="E20" s="290" t="n">
        <x:f>SUM($D$20:D20)</x:f>
        <x:v>1500000</x:v>
      </x:c>
      <x:c r="F20" s="267" t="n">
        <x:f>E20/($B$8/$G$8)</x:f>
        <x:v>0.031914893617021274</x:v>
      </x:c>
      <x:c r="G20" s="263" t="str">
        <x:v>Signed documents; KYC/AML; verified cap table; approved wallet; initial share/token issuance</x:v>
      </x:c>
      <x:c r="H20" s="263"/>
      <x:c r="I20" s="263"/>
      <x:c r="J20" s="263"/>
    </x:row>
    <x:row r="21" ht="48" customHeight="1">
      <x:c r="A21" s="263" t="str">
        <x:v>Tranche 2</x:v>
      </x:c>
      <x:c r="B21" s="263" t="str">
        <x:v>Month 3</x:v>
      </x:c>
      <x:c r="C21" s="320" t="n">
        <x:v>1250000</x:v>
      </x:c>
      <x:c r="D21" s="290" t="n">
        <x:f>C21/$G$8</x:f>
        <x:v>1250000</x:v>
      </x:c>
      <x:c r="E21" s="290" t="n">
        <x:f>SUM($D$20:D21)</x:f>
        <x:v>2750000</x:v>
      </x:c>
      <x:c r="F21" s="267" t="n">
        <x:f>E21/($B$8/$G$8)</x:f>
        <x:v>0.05851063829787234</x:v>
      </x:c>
      <x:c r="G21" s="263" t="str">
        <x:v>Milestone report; register reconciliation; second share/token issuance</x:v>
      </x:c>
      <x:c r="H21" s="263"/>
      <x:c r="I21" s="263"/>
      <x:c r="J21" s="263"/>
    </x:row>
    <x:row r="22" ht="48" customHeight="1">
      <x:c r="A22" s="263" t="str">
        <x:v>Tranche 3</x:v>
      </x:c>
      <x:c r="B22" s="263" t="str">
        <x:v>Month 6</x:v>
      </x:c>
      <x:c r="C22" s="320" t="n">
        <x:v>1250000</x:v>
      </x:c>
      <x:c r="D22" s="290" t="n">
        <x:f>C22/$G$8</x:f>
        <x:v>1250000</x:v>
      </x:c>
      <x:c r="E22" s="290" t="n">
        <x:f>SUM($D$20:D22)</x:f>
        <x:v>4000000</x:v>
      </x:c>
      <x:c r="F22" s="267" t="n">
        <x:f>E22/($B$8/$G$8)</x:f>
        <x:v>0.0851063829787234</x:v>
      </x:c>
      <x:c r="G22" s="263" t="str">
        <x:v>Six-month KPI and deployment report; final share/token issuance</x:v>
      </x:c>
      <x:c r="H22" s="263"/>
      <x:c r="I22" s="263"/>
      <x:c r="J22" s="263"/>
    </x:row>
    <x:row r="23" ht="34" customHeight="1">
      <x:c r="A23" s="268" t="str">
        <x:v>Total / Final</x:v>
      </x:c>
      <x:c r="B23" s="268" t="str">
        <x:v>Month 6</x:v>
      </x:c>
      <x:c r="C23" s="321" t="n">
        <x:f>SUM(C20:C22)</x:f>
        <x:v>4000000</x:v>
      </x:c>
      <x:c r="D23" s="294" t="n">
        <x:f>SUM(D20:D22)</x:f>
        <x:v>4000000</x:v>
      </x:c>
      <x:c r="E23" s="294" t="n">
        <x:f>MAX(E20:E22)</x:f>
        <x:v>4000000</x:v>
      </x:c>
      <x:c r="F23" s="271" t="n">
        <x:f>MAX(F20:F22)</x:f>
        <x:v>0.0851063829787234</x:v>
      </x:c>
      <x:c r="G23" s="268" t="str">
        <x:v>4,000,000 GVB-EQ-B issued; 8.51% post-money ownership</x:v>
      </x:c>
      <x:c r="H23" s="268"/>
      <x:c r="I23" s="268"/>
      <x:c r="J23" s="268"/>
    </x:row>
    <x:row r="24">
      <x:c r="A24" s="118"/>
      <x:c r="B24" s="118"/>
      <x:c r="C24" s="118"/>
      <x:c r="D24" s="118"/>
      <x:c r="E24" s="118"/>
      <x:c r="F24" s="118"/>
      <x:c r="G24" s="118"/>
      <x:c r="H24" s="118"/>
      <x:c r="I24" s="118"/>
      <x:c r="J24" s="118"/>
    </x:row>
    <x:row r="25">
      <x:c r="A25" s="38" t="str">
        <x:v>SECURITY TOKEN CLOSING CONDITIONS</x:v>
      </x:c>
      <x:c r="B25" s="38"/>
      <x:c r="C25" s="38"/>
      <x:c r="D25" s="38"/>
      <x:c r="E25" s="38"/>
      <x:c r="F25" s="38"/>
      <x:c r="G25" s="38"/>
      <x:c r="H25" s="38"/>
      <x:c r="I25" s="38"/>
      <x:c r="J25" s="38"/>
    </x:row>
    <x:row r="26" ht="27" customHeight="1">
      <x:c r="A26" s="72" t="n">
        <x:v>1</x:v>
      </x:c>
      <x:c r="B26" s="272" t="str">
        <x:v>Confirm the DIFC legal issuer, articles, authorized capital and Class B rights</x:v>
      </x:c>
      <x:c r="C26" s="272"/>
      <x:c r="D26" s="272"/>
      <x:c r="E26" s="272"/>
      <x:c r="F26" s="273" t="str">
        <x:v>Owner</x:v>
      </x:c>
      <x:c r="G26" s="118" t="str">
        <x:v>Company / Counsel</x:v>
      </x:c>
      <x:c r="H26" s="118"/>
      <x:c r="I26" s="118"/>
      <x:c r="J26" s="274" t="str">
        <x:v>Before first closing</x:v>
      </x:c>
    </x:row>
    <x:row r="27" ht="27" customHeight="1">
      <x:c r="A27" s="72" t="n">
        <x:v>2</x:v>
      </x:c>
      <x:c r="B27" s="272" t="str">
        <x:v>Confirm Round 1 subscription documents grant $GVB utility tokens only and expressly grant no company equity</x:v>
      </x:c>
      <x:c r="C27" s="272"/>
      <x:c r="D27" s="272"/>
      <x:c r="E27" s="272"/>
      <x:c r="F27" s="273" t="str">
        <x:v>Owner</x:v>
      </x:c>
      <x:c r="G27" s="118" t="str">
        <x:v>Company / Counsel</x:v>
      </x:c>
      <x:c r="H27" s="118"/>
      <x:c r="I27" s="118"/>
      <x:c r="J27" s="274" t="str">
        <x:v>Before first closing</x:v>
      </x:c>
    </x:row>
    <x:row r="28" ht="27" customHeight="1">
      <x:c r="A28" s="72" t="n">
        <x:v>3</x:v>
      </x:c>
      <x:c r="B28" s="272" t="str">
        <x:v>Provide the fully diluted GVB cap table showing Round 1 token holders at 0% equity and 0 GVB-EQ</x:v>
      </x:c>
      <x:c r="C28" s="272"/>
      <x:c r="D28" s="272"/>
      <x:c r="E28" s="272"/>
      <x:c r="F28" s="273" t="str">
        <x:v>Owner</x:v>
      </x:c>
      <x:c r="G28" s="118" t="str">
        <x:v>Company / Counsel</x:v>
      </x:c>
      <x:c r="H28" s="118"/>
      <x:c r="I28" s="118"/>
      <x:c r="J28" s="274" t="str">
        <x:v>Before first closing</x:v>
      </x:c>
    </x:row>
    <x:row r="29" ht="27" customHeight="1">
      <x:c r="A29" s="72" t="n">
        <x:v>4</x:v>
      </x:c>
      <x:c r="B29" s="272" t="str">
        <x:v>Complete investor KYC/AML, suitability checks and approved-wallet whitelisting</x:v>
      </x:c>
      <x:c r="C29" s="272"/>
      <x:c r="D29" s="272"/>
      <x:c r="E29" s="272"/>
      <x:c r="F29" s="273" t="str">
        <x:v>Owner</x:v>
      </x:c>
      <x:c r="G29" s="118" t="str">
        <x:v>Both parties</x:v>
      </x:c>
      <x:c r="H29" s="118"/>
      <x:c r="I29" s="118"/>
      <x:c r="J29" s="274" t="str">
        <x:v>Before issuance</x:v>
      </x:c>
    </x:row>
    <x:row r="30" ht="27" customHeight="1">
      <x:c r="A30" s="72" t="n">
        <x:v>5</x:v>
      </x:c>
      <x:c r="B30" s="272" t="str">
        <x:v>Validate smart-contract controls, custody, recovery, transfer and register-reconciliation procedures</x:v>
      </x:c>
      <x:c r="C30" s="272"/>
      <x:c r="D30" s="272"/>
      <x:c r="E30" s="272"/>
      <x:c r="F30" s="273" t="str">
        <x:v>Owner</x:v>
      </x:c>
      <x:c r="G30" s="118" t="str">
        <x:v>Company / Provider</x:v>
      </x:c>
      <x:c r="H30" s="118"/>
      <x:c r="I30" s="118"/>
      <x:c r="J30" s="274" t="str">
        <x:v>Before issuance</x:v>
      </x:c>
    </x:row>
    <x:row r="31" ht="27" customHeight="1">
      <x:c r="A31" s="72" t="n">
        <x:v>6</x:v>
      </x:c>
      <x:c r="B31" s="272" t="str">
        <x:v>Complete DFSA perimeter analysis and obtain all required approvals, licences or exemptions</x:v>
      </x:c>
      <x:c r="C31" s="272"/>
      <x:c r="D31" s="272"/>
      <x:c r="E31" s="272"/>
      <x:c r="F31" s="273" t="str">
        <x:v>Owner</x:v>
      </x:c>
      <x:c r="G31" s="118" t="str">
        <x:v>Company / Counsel</x:v>
      </x:c>
      <x:c r="H31" s="118"/>
      <x:c r="I31" s="118"/>
      <x:c r="J31" s="274" t="str">
        <x:v>Before offering / transfer</x:v>
      </x:c>
    </x:row>
    <x:row r="32">
      <x:c r="A32" s="118"/>
      <x:c r="B32" s="118"/>
      <x:c r="C32" s="118"/>
      <x:c r="D32" s="118"/>
      <x:c r="E32" s="118"/>
      <x:c r="F32" s="118"/>
      <x:c r="G32" s="118"/>
      <x:c r="H32" s="118"/>
      <x:c r="I32" s="118"/>
      <x:c r="J32" s="118"/>
    </x:row>
    <x:row r="33" ht="113" customHeight="1">
      <x:c r="A33" s="105" t="str">
        <x:v>Drafting principle: Round 1 was a token-only crypto investment in the Wallet + Layer 1 ecosystem. The historical token-allocation model uses US$5.2M at US$0.32 for 16.25M $GVB utility tokens (13% of supply), while management confirms actual cash proceeds received were US$3.7M. The US$1.5M difference must be reconciled against final subscription, payment and token-issuance records. Round 1 holders receive no GVB shares, no GVB-EQ security tokens and no voting, dividend or liquidation rights unless a separate signed instrument expressly says otherwise. Round 2 remains a distinct US$4.0M tokenized-equity financing of the full GVB HoldCo at US$43.0M pre-money, issuing 4,000,000 GVB-EQ-B Class B Non-Voting Preferred security tokens at US$1.00 each for 8.51% post-money. The founder/existing holder retains 91.49%, subject to verification of the actual pre-round cap table.</x:v>
      </x:c>
      <x:c r="B33" s="106"/>
      <x:c r="C33" s="106"/>
      <x:c r="D33" s="106"/>
      <x:c r="E33" s="106"/>
      <x:c r="F33" s="106"/>
      <x:c r="G33" s="106"/>
      <x:c r="H33" s="106"/>
      <x:c r="I33" s="106"/>
      <x:c r="J33" s="107"/>
    </x:row>
    <x:row r="34" ht="26" customHeight="1">
      <x:c r="A34" s="108"/>
      <x:c r="B34" s="109"/>
      <x:c r="C34" s="109"/>
      <x:c r="D34" s="109"/>
      <x:c r="E34" s="109"/>
      <x:c r="F34" s="109"/>
      <x:c r="G34" s="109"/>
      <x:c r="H34" s="109"/>
      <x:c r="I34" s="109"/>
      <x:c r="J34" s="110"/>
    </x:row>
    <x:row r="35" ht="26" customHeight="1">
      <x:c r="A35" s="111"/>
      <x:c r="B35" s="112"/>
      <x:c r="C35" s="112"/>
      <x:c r="D35" s="112"/>
      <x:c r="E35" s="112"/>
      <x:c r="F35" s="112"/>
      <x:c r="G35" s="112"/>
      <x:c r="H35" s="112"/>
      <x:c r="I35" s="112"/>
      <x:c r="J35" s="113"/>
    </x:row>
  </x:sheetData>
  <x:mergeCells>
    <x:mergeCell ref="A1:J2"/>
    <x:mergeCell ref="A3:J3"/>
    <x:mergeCell ref="A5:D5"/>
    <x:mergeCell ref="F5:J5"/>
    <x:mergeCell ref="G6:I6"/>
    <x:mergeCell ref="G7:I7"/>
    <x:mergeCell ref="G8:I8"/>
    <x:mergeCell ref="G9:I9"/>
    <x:mergeCell ref="G10:I10"/>
    <x:mergeCell ref="G11:I11"/>
    <x:mergeCell ref="G12:I12"/>
    <x:mergeCell ref="G13:I13"/>
    <x:mergeCell ref="G14:I14"/>
    <x:mergeCell ref="A18:J18"/>
    <x:mergeCell ref="G19:J19"/>
    <x:mergeCell ref="G20:J20"/>
    <x:mergeCell ref="G21:J21"/>
    <x:mergeCell ref="G22:J22"/>
    <x:mergeCell ref="G23:J23"/>
    <x:mergeCell ref="A25:J25"/>
    <x:mergeCell ref="B26:E26"/>
    <x:mergeCell ref="G26:I26"/>
    <x:mergeCell ref="B27:E27"/>
    <x:mergeCell ref="G27:I27"/>
    <x:mergeCell ref="B28:E28"/>
    <x:mergeCell ref="G28:I28"/>
    <x:mergeCell ref="B29:E29"/>
    <x:mergeCell ref="G29:I29"/>
    <x:mergeCell ref="B30:E30"/>
    <x:mergeCell ref="G30:I30"/>
    <x:mergeCell ref="B31:E31"/>
    <x:mergeCell ref="G31:I31"/>
    <x:mergeCell ref="A33:J35"/>
  </x:mergeCells>
  <x:pageMargins left="0.7" right="0.7" top="0.75" bottom="0.75" header="0.3" footer="0.3"/>
  <x:legacyDrawing xmlns:r="http://schemas.openxmlformats.org/officeDocument/2006/relationships" r:id="Rba1d24e7b33d4316"/>
</x:worksheet>
</file>

<file path=xl/worksheets/sheet3.xml><?xml version="1.0" encoding="utf-8"?>
<x:worksheet xmlns:x="http://schemas.openxmlformats.org/spreadsheetml/2006/main">
  <x:sheetViews>
    <x:sheetView showGridLines="0" workbookViewId="0"/>
  </x:sheetViews>
  <x:sheetFormatPr defaultRowHeight="15"/>
  <x:cols>
    <x:col min="1" max="1" width="29" hidden="0" customWidth="1"/>
    <x:col min="2" max="2" width="17" hidden="0" customWidth="1"/>
    <x:col min="3" max="3" width="17" hidden="0" customWidth="1"/>
    <x:col min="4" max="4" width="34" hidden="0" customWidth="1"/>
    <x:col min="5" max="5" width="17" hidden="0" customWidth="1"/>
    <x:col min="6" max="6" width="17" hidden="0" customWidth="1"/>
    <x:col min="7" max="7" width="19" hidden="0" customWidth="1"/>
    <x:col min="8" max="8" width="19" hidden="0" customWidth="1"/>
    <x:col min="9" max="9" width="19" hidden="0" customWidth="1"/>
    <x:col min="10" max="10" width="19" hidden="0" customWidth="1"/>
  </x:cols>
  <x:sheetData>
    <x:row r="1">
      <x:c r="A1" s="4" t="str">
        <x:v>TOKENIZED CAP TABLE &amp; INVESTOR RETURN SENSITIVITY</x:v>
      </x:c>
      <x:c r="B1" s="4"/>
      <x:c r="C1" s="4"/>
      <x:c r="D1" s="4"/>
      <x:c r="E1" s="4"/>
      <x:c r="F1" s="4"/>
      <x:c r="G1" s="4"/>
      <x:c r="H1" s="4"/>
      <x:c r="I1" s="4"/>
      <x:c r="J1" s="4"/>
    </x:row>
    <x:row r="2">
      <x:c r="A2" s="4"/>
      <x:c r="B2" s="4"/>
      <x:c r="C2" s="4"/>
      <x:c r="D2" s="4"/>
      <x:c r="E2" s="4"/>
      <x:c r="F2" s="4"/>
      <x:c r="G2" s="4"/>
      <x:c r="H2" s="4"/>
      <x:c r="I2" s="4"/>
      <x:c r="J2" s="4"/>
    </x:row>
    <x:row r="3">
      <x:c r="A3" s="8" t="str">
        <x:v>GVB-EQ represents company shares 1:1 | Round 1 $GVB utility-token holders have 0% equity | illustrative valuation outcomes — not a forecast or guarantee</x:v>
      </x:c>
      <x:c r="B3" s="8"/>
      <x:c r="C3" s="8"/>
      <x:c r="D3" s="8"/>
      <x:c r="E3" s="8"/>
      <x:c r="F3" s="8"/>
      <x:c r="G3" s="8"/>
      <x:c r="H3" s="8"/>
      <x:c r="I3" s="8"/>
      <x:c r="J3" s="8"/>
    </x:row>
    <x:row r="4">
      <x:c r="A4" s="118"/>
      <x:c r="B4" s="118"/>
      <x:c r="C4" s="118"/>
      <x:c r="D4" s="118"/>
      <x:c r="E4" s="118"/>
      <x:c r="F4" s="118"/>
      <x:c r="G4" s="118"/>
      <x:c r="H4" s="118"/>
      <x:c r="I4" s="118"/>
      <x:c r="J4" s="118"/>
    </x:row>
    <x:row r="5">
      <x:c r="A5" s="38" t="str">
        <x:v>ILLUSTRATIVE POST-PRIVATE TOKENIZED CAP TABLE | ROUND BRIDGE</x:v>
      </x:c>
      <x:c r="B5" s="38"/>
      <x:c r="C5" s="38"/>
      <x:c r="D5" s="38"/>
      <x:c r="E5" s="118"/>
      <x:c r="F5" s="118"/>
      <x:c r="G5" s="118"/>
      <x:c r="H5" s="118"/>
      <x:c r="I5" s="118"/>
      <x:c r="J5" s="118"/>
    </x:row>
    <x:row r="6">
      <x:c r="A6" s="43" t="str">
        <x:v>Holder / class</x:v>
      </x:c>
      <x:c r="B6" s="43" t="str">
        <x:v>Tokenized equity units</x:v>
      </x:c>
      <x:c r="C6" s="43" t="str">
        <x:v>Post-Private ownership</x:v>
      </x:c>
      <x:c r="D6" s="43" t="str">
        <x:v>Legal / token treatment</x:v>
      </x:c>
      <x:c r="E6" s="118"/>
      <x:c r="F6" s="43" t="str">
        <x:v>Holder</x:v>
      </x:c>
      <x:c r="G6" s="43" t="str">
        <x:v>Ownership</x:v>
      </x:c>
      <x:c r="H6" s="118"/>
      <x:c r="I6" s="118"/>
      <x:c r="J6" s="118"/>
    </x:row>
    <x:row r="7" ht="48" customHeight="1">
      <x:c r="A7" s="263" t="str">
        <x:v>Founder — Abdullah Al Maksour / existing holder</x:v>
      </x:c>
      <x:c r="B7" s="665" t="n">
        <x:f>'Round Evolution'!$G$9</x:f>
        <x:v>43000000</x:v>
      </x:c>
      <x:c r="C7" s="280" t="n">
        <x:f>B7/B10</x:f>
        <x:v>0.9148936170212766</x:v>
      </x:c>
      <x:c r="D7" s="263" t="str">
        <x:v>GVB-EQ-A founder security tokens; assumes 100% pre-Private ownership</x:v>
      </x:c>
      <x:c r="E7" s="118"/>
      <x:c r="F7" s="118" t="str">
        <x:v>Founder / existing holder</x:v>
      </x:c>
      <x:c r="G7" s="119" t="n">
        <x:f>C7</x:f>
        <x:v>0.9148936170212766</x:v>
      </x:c>
      <x:c r="H7" s="118"/>
      <x:c r="I7" s="118"/>
      <x:c r="J7" s="118"/>
    </x:row>
    <x:row r="8" ht="48" customHeight="1">
      <x:c r="A8" s="263" t="str">
        <x:v>Round 1 crypto token investors</x:v>
      </x:c>
      <x:c r="B8" s="665" t="n">
        <x:f>'Round Evolution'!$G$14</x:f>
        <x:v>0</x:v>
      </x:c>
      <x:c r="C8" s="280" t="n">
        <x:f>0</x:f>
        <x:v>0</x:v>
      </x:c>
      <x:c r="D8" s="263" t="str">
        <x:v>16.25M $GVB utility tokens only; no GVB-EQ and no company equity</x:v>
      </x:c>
      <x:c r="E8" s="118"/>
      <x:c r="F8" s="118" t="str">
        <x:v>Round 1 token investors</x:v>
      </x:c>
      <x:c r="G8" s="119" t="n">
        <x:f>C8</x:f>
        <x:v>0</x:v>
      </x:c>
      <x:c r="H8" s="118"/>
      <x:c r="I8" s="118"/>
      <x:c r="J8" s="118"/>
    </x:row>
    <x:row r="9" ht="48" customHeight="1">
      <x:c r="A9" s="268" t="str">
        <x:v>Current silent investor</x:v>
      </x:c>
      <x:c r="B9" s="666" t="n">
        <x:f>'Deal Structure'!$G$9</x:f>
        <x:v>4000000</x:v>
      </x:c>
      <x:c r="C9" s="668" t="n">
        <x:f>B9/B10</x:f>
        <x:v>0.0851063829787234</x:v>
      </x:c>
      <x:c r="D9" s="268" t="str">
        <x:v>4,000,000 GVB-EQ-B tokenized Class B Non-Voting Preferred Shares</x:v>
      </x:c>
      <x:c r="E9" s="118"/>
      <x:c r="F9" s="120" t="str">
        <x:v>Current silent investor</x:v>
      </x:c>
      <x:c r="G9" s="121" t="n">
        <x:f>C9</x:f>
        <x:v>0.0851063829787234</x:v>
      </x:c>
      <x:c r="H9" s="118"/>
      <x:c r="I9" s="118"/>
      <x:c r="J9" s="118"/>
    </x:row>
    <x:row r="10">
      <x:c r="A10" s="596" t="str">
        <x:v>Post-Private total</x:v>
      </x:c>
      <x:c r="B10" s="667" t="n">
        <x:f>SUM(B7:B9)</x:f>
        <x:v>47000000</x:v>
      </x:c>
      <x:c r="C10" s="669" t="n">
        <x:f>SUM(C7:C9)</x:f>
        <x:v>1</x:v>
      </x:c>
      <x:c r="D10" s="596" t="str">
        <x:v>47.0M fully diluted tokenized-equity units</x:v>
      </x:c>
      <x:c r="E10" s="118"/>
      <x:c r="F10" s="118"/>
      <x:c r="G10" s="118"/>
      <x:c r="H10" s="118"/>
      <x:c r="I10" s="118"/>
      <x:c r="J10" s="118"/>
    </x:row>
    <x:row r="11" ht="42" customHeight="1">
      <x:c r="A11" s="263" t="str">
        <x:v>Current GVB-EQ-B subscription price</x:v>
      </x:c>
      <x:c r="B11" s="603" t="n">
        <x:f>'Deal Structure'!$G$8</x:f>
        <x:v>1</x:v>
      </x:c>
      <x:c r="C11" s="263"/>
      <x:c r="D11" s="263" t="str">
        <x:v>US$1.00 per current Private tokenized preferred share</x:v>
      </x:c>
      <x:c r="E11" s="118"/>
      <x:c r="F11" s="118"/>
      <x:c r="G11" s="118"/>
      <x:c r="H11" s="118"/>
      <x:c r="I11" s="118"/>
      <x:c r="J11" s="118"/>
    </x:row>
    <x:row r="12" ht="30" customHeight="1">
      <x:c r="A12" s="105" t="str">
        <x:v>The 43.0M pre-Private equity-unit base belongs entirely to the founder / existing GVB shareholder group in this model. Round 1 investors are not included in the equity cap table because they purchased $GVB utility tokens only. At full closing, the founder/existing holder retains 43.0M GVB-EQ-A units (91.4894%) and the silent investor holds 4.0M GVB-EQ-B units (8.5106%). If Abdullah Al Maksour does not own 100% before the Private round, the 43.0M founder/existing units must be split according to the verified legal cap table.</x:v>
      </x:c>
      <x:c r="B12" s="106"/>
      <x:c r="C12" s="106"/>
      <x:c r="D12" s="107"/>
      <x:c r="E12" s="118"/>
      <x:c r="F12" s="118"/>
      <x:c r="G12" s="118"/>
      <x:c r="H12" s="118"/>
      <x:c r="I12" s="118"/>
      <x:c r="J12" s="118"/>
    </x:row>
    <x:row r="13" ht="30" customHeight="1">
      <x:c r="A13" s="108"/>
      <x:c r="B13" s="109"/>
      <x:c r="C13" s="109"/>
      <x:c r="D13" s="110"/>
      <x:c r="E13" s="118"/>
      <x:c r="F13" s="118"/>
      <x:c r="G13" s="118"/>
      <x:c r="H13" s="118"/>
      <x:c r="I13" s="118"/>
      <x:c r="J13" s="118"/>
    </x:row>
    <x:row r="14" ht="30" customHeight="1">
      <x:c r="A14" s="111"/>
      <x:c r="B14" s="112"/>
      <x:c r="C14" s="112"/>
      <x:c r="D14" s="113"/>
      <x:c r="E14" s="118"/>
      <x:c r="F14" s="118"/>
      <x:c r="G14" s="118"/>
      <x:c r="H14" s="118"/>
      <x:c r="I14" s="118"/>
      <x:c r="J14" s="118"/>
    </x:row>
    <x:row r="15">
      <x:c r="A15" s="122" t="str">
        <x:v>Illustrative holding period (years)</x:v>
      </x:c>
      <x:c r="B15" s="279" t="n">
        <x:v>5</x:v>
      </x:c>
      <x:c r="C15" s="118"/>
      <x:c r="D15" s="118"/>
      <x:c r="E15" s="118"/>
      <x:c r="F15" s="118"/>
      <x:c r="G15" s="118"/>
      <x:c r="H15" s="118"/>
      <x:c r="I15" s="118"/>
      <x:c r="J15" s="118"/>
    </x:row>
    <x:row r="16">
      <x:c r="A16" s="118"/>
      <x:c r="B16" s="118"/>
      <x:c r="C16" s="118"/>
      <x:c r="D16" s="118"/>
      <x:c r="E16" s="118"/>
      <x:c r="F16" s="118"/>
      <x:c r="G16" s="118"/>
      <x:c r="H16" s="118"/>
      <x:c r="I16" s="118"/>
      <x:c r="J16" s="118"/>
    </x:row>
    <x:row r="17">
      <x:c r="A17" s="38" t="str">
        <x:v>ILLUSTRATIVE FIVE-YEAR VALUATION OUTCOMES</x:v>
      </x:c>
      <x:c r="B17" s="38"/>
      <x:c r="C17" s="38"/>
      <x:c r="D17" s="38"/>
      <x:c r="E17" s="38"/>
      <x:c r="F17" s="38"/>
      <x:c r="G17" s="38"/>
      <x:c r="H17" s="38"/>
      <x:c r="I17" s="38"/>
      <x:c r="J17" s="38"/>
    </x:row>
    <x:row r="18">
      <x:c r="A18" s="43" t="str">
        <x:v>Scenario</x:v>
      </x:c>
      <x:c r="B18" s="43" t="str">
        <x:v>Future equity value</x:v>
      </x:c>
      <x:c r="C18" s="43" t="str">
        <x:v>Investor ownership</x:v>
      </x:c>
      <x:c r="D18" s="43" t="str">
        <x:v>Stake value</x:v>
      </x:c>
      <x:c r="E18" s="43" t="str">
        <x:v>MOIC</x:v>
      </x:c>
      <x:c r="F18" s="43" t="str">
        <x:v>5-year IRR</x:v>
      </x:c>
      <x:c r="G18" s="43" t="str">
        <x:v>Interpretation</x:v>
      </x:c>
      <x:c r="H18" s="118"/>
      <x:c r="I18" s="118"/>
      <x:c r="J18" s="118"/>
    </x:row>
    <x:row r="19" ht="36" customHeight="1">
      <x:c r="A19" s="263" t="str">
        <x:v>Downside</x:v>
      </x:c>
      <x:c r="B19" s="264" t="n">
        <x:v>60000000</x:v>
      </x:c>
      <x:c r="C19" s="280" t="n">
        <x:f>'Deal Structure'!$B$9</x:f>
        <x:v>0.0851063829787234</x:v>
      </x:c>
      <x:c r="D19" s="281" t="n">
        <x:f>B19*C19</x:f>
        <x:v>5106382.978723404</x:v>
      </x:c>
      <x:c r="E19" s="282" t="n">
        <x:f>D19/'Deal Structure'!$B$6</x:f>
        <x:v>1.276595744680851</x:v>
      </x:c>
      <x:c r="F19" s="283" t="n">
        <x:f>(E19)^(1/$B$15)-1</x:f>
        <x:v>0.05005169060192549</x:v>
      </x:c>
      <x:c r="G19" s="263" t="str">
        <x:v>Limited scale-up; no liquidity discount included</x:v>
      </x:c>
      <x:c r="H19" s="118"/>
      <x:c r="I19" s="118"/>
      <x:c r="J19" s="118"/>
    </x:row>
    <x:row r="20" ht="36" customHeight="1">
      <x:c r="A20" s="263" t="str">
        <x:v>Base</x:v>
      </x:c>
      <x:c r="B20" s="264" t="n">
        <x:v>120000000</x:v>
      </x:c>
      <x:c r="C20" s="280" t="n">
        <x:f>'Deal Structure'!$B$9</x:f>
        <x:v>0.0851063829787234</x:v>
      </x:c>
      <x:c r="D20" s="281" t="n">
        <x:f>B20*C20</x:f>
        <x:v>10212765.957446808</x:v>
      </x:c>
      <x:c r="E20" s="282" t="n">
        <x:f>D20/'Deal Structure'!$B$6</x:f>
        <x:v>2.553191489361702</x:v>
      </x:c>
      <x:c r="F20" s="283" t="n">
        <x:f>(E20)^(1/$B$15)-1</x:f>
        <x:v>0.20619264965628736</x:v>
      </x:c>
      <x:c r="G20" s="263" t="str">
        <x:v>Portfolio monetization and regional expansion</x:v>
      </x:c>
      <x:c r="H20" s="118"/>
      <x:c r="I20" s="118"/>
      <x:c r="J20" s="118"/>
    </x:row>
    <x:row r="21" ht="36" customHeight="1">
      <x:c r="A21" s="263" t="str">
        <x:v>Upside</x:v>
      </x:c>
      <x:c r="B21" s="264" t="n">
        <x:v>250000000</x:v>
      </x:c>
      <x:c r="C21" s="280" t="n">
        <x:f>'Deal Structure'!$B$9</x:f>
        <x:v>0.0851063829787234</x:v>
      </x:c>
      <x:c r="D21" s="281" t="n">
        <x:f>B21*C21</x:f>
        <x:v>21276595.74468085</x:v>
      </x:c>
      <x:c r="E21" s="282" t="n">
        <x:f>D21/'Deal Structure'!$B$6</x:f>
        <x:v>5.319148936170213</x:v>
      </x:c>
      <x:c r="F21" s="283" t="n">
        <x:f>(E21)^(1/$B$15)-1</x:f>
        <x:v>0.3969100122873934</x:v>
      </x:c>
      <x:c r="G21" s="263" t="str">
        <x:v>Multiple ventures reach meaningful scale</x:v>
      </x:c>
      <x:c r="H21" s="118"/>
      <x:c r="I21" s="118"/>
      <x:c r="J21" s="118"/>
    </x:row>
    <x:row r="22" ht="36" customHeight="1">
      <x:c r="A22" s="263" t="str">
        <x:v>Strategic</x:v>
      </x:c>
      <x:c r="B22" s="264" t="n">
        <x:v>500000000</x:v>
      </x:c>
      <x:c r="C22" s="280" t="n">
        <x:f>'Deal Structure'!$B$9</x:f>
        <x:v>0.0851063829787234</x:v>
      </x:c>
      <x:c r="D22" s="281" t="n">
        <x:f>B22*C22</x:f>
        <x:v>42553191.4893617</x:v>
      </x:c>
      <x:c r="E22" s="282" t="n">
        <x:f>D22/'Deal Structure'!$B$6</x:f>
        <x:v>10.638297872340425</x:v>
      </x:c>
      <x:c r="F22" s="283" t="n">
        <x:f>(E22)^(1/$B$15)-1</x:f>
        <x:v>0.6046282331934167</x:v>
      </x:c>
      <x:c r="G22" s="263" t="str">
        <x:v>Category-level ecosystem outcome</x:v>
      </x:c>
      <x:c r="H22" s="118"/>
      <x:c r="I22" s="118"/>
      <x:c r="J22" s="118"/>
    </x:row>
    <x:row r="23" ht="36" customHeight="1">
      <x:c r="A23" s="263" t="str">
        <x:v>Entry reference</x:v>
      </x:c>
      <x:c r="B23" s="266" t="n">
        <x:f>'Deal Structure'!$B$8</x:f>
        <x:v>47000000</x:v>
      </x:c>
      <x:c r="C23" s="280" t="n">
        <x:f>'Deal Structure'!$B$9</x:f>
        <x:v>0.0851063829787234</x:v>
      </x:c>
      <x:c r="D23" s="281" t="n">
        <x:f>B23*C23</x:f>
        <x:v>4000000</x:v>
      </x:c>
      <x:c r="E23" s="282" t="n">
        <x:f>D23/'Deal Structure'!$B$6</x:f>
        <x:v>1</x:v>
      </x:c>
      <x:c r="F23" s="283" t="n">
        <x:f>(E23)^(1/$B$15)-1</x:f>
        <x:v>0</x:v>
      </x:c>
      <x:c r="G23" s="263" t="str">
        <x:v>Current US$47M post-money value</x:v>
      </x:c>
      <x:c r="H23" s="118"/>
      <x:c r="I23" s="118"/>
      <x:c r="J23" s="118"/>
    </x:row>
    <x:row r="24">
      <x:c r="A24" s="263"/>
      <x:c r="B24" s="263"/>
      <x:c r="C24" s="263"/>
      <x:c r="D24" s="263"/>
      <x:c r="E24" s="263"/>
      <x:c r="F24" s="263"/>
      <x:c r="G24" s="263"/>
      <x:c r="H24" s="118"/>
      <x:c r="I24" s="118"/>
      <x:c r="J24" s="118"/>
    </x:row>
    <x:row r="25">
      <x:c r="A25" s="263"/>
      <x:c r="B25" s="263"/>
      <x:c r="C25" s="263"/>
      <x:c r="D25" s="263"/>
      <x:c r="E25" s="263"/>
      <x:c r="F25" s="263"/>
      <x:c r="G25" s="263"/>
      <x:c r="H25" s="118"/>
      <x:c r="I25" s="118"/>
      <x:c r="J25" s="118"/>
    </x:row>
    <x:row r="26">
      <x:c r="A26" s="205" t="str">
        <x:v>DILUTION SENSITIVITY AT THE BASE FUTURE EQUITY VALUE</x:v>
      </x:c>
      <x:c r="B26" s="205"/>
      <x:c r="C26" s="205"/>
      <x:c r="D26" s="205"/>
      <x:c r="E26" s="205"/>
      <x:c r="F26" s="205"/>
      <x:c r="G26" s="205"/>
      <x:c r="H26" s="38"/>
      <x:c r="I26" s="38"/>
      <x:c r="J26" s="38"/>
    </x:row>
    <x:row r="27">
      <x:c r="A27" s="43" t="str">
        <x:v>Future dilution</x:v>
      </x:c>
      <x:c r="B27" s="43" t="str">
        <x:v>Retained investor ownership</x:v>
      </x:c>
      <x:c r="C27" s="43" t="str">
        <x:v>Base future equity value</x:v>
      </x:c>
      <x:c r="D27" s="43" t="str">
        <x:v>Stake value</x:v>
      </x:c>
      <x:c r="E27" s="43" t="str">
        <x:v>MOIC</x:v>
      </x:c>
      <x:c r="F27" s="43" t="str">
        <x:v>5-year IRR</x:v>
      </x:c>
      <x:c r="G27" s="43" t="str">
        <x:v>Note</x:v>
      </x:c>
      <x:c r="H27" s="118"/>
      <x:c r="I27" s="118"/>
      <x:c r="J27" s="118"/>
    </x:row>
    <x:row r="28" ht="34" customHeight="1">
      <x:c r="A28" s="284" t="n">
        <x:v>0</x:v>
      </x:c>
      <x:c r="B28" s="280" t="n">
        <x:f>'Deal Structure'!$B$9*(1-A28)</x:f>
        <x:v>0.0851063829787234</x:v>
      </x:c>
      <x:c r="C28" s="281" t="n">
        <x:f>$B$20</x:f>
        <x:v>120000000</x:v>
      </x:c>
      <x:c r="D28" s="281" t="n">
        <x:f>B28*C28</x:f>
        <x:v>10212765.957446808</x:v>
      </x:c>
      <x:c r="E28" s="282" t="n">
        <x:f>D28/'Deal Structure'!$B$6</x:f>
        <x:v>2.553191489361702</x:v>
      </x:c>
      <x:c r="F28" s="283" t="n">
        <x:f>(E28)^(1/$B$15)-1</x:f>
        <x:v>0.20619264965628736</x:v>
      </x:c>
      <x:c r="G28" s="263" t="str">
        <x:v>No future dilution</x:v>
      </x:c>
      <x:c r="H28" s="118"/>
      <x:c r="I28" s="118"/>
      <x:c r="J28" s="118"/>
    </x:row>
    <x:row r="29" ht="34" customHeight="1">
      <x:c r="A29" s="284" t="n">
        <x:v>0.1</x:v>
      </x:c>
      <x:c r="B29" s="280" t="n">
        <x:f>'Deal Structure'!$B$9*(1-A29)</x:f>
        <x:v>0.07659574468085106</x:v>
      </x:c>
      <x:c r="C29" s="281" t="n">
        <x:f>$B$20</x:f>
        <x:v>120000000</x:v>
      </x:c>
      <x:c r="D29" s="281" t="n">
        <x:f>B29*C29</x:f>
        <x:v>9191489.361702127</x:v>
      </x:c>
      <x:c r="E29" s="282" t="n">
        <x:f>D29/'Deal Structure'!$B$6</x:f>
        <x:v>2.2978723404255317</x:v>
      </x:c>
      <x:c r="F29" s="283" t="n">
        <x:f>(E29)^(1/$B$15)-1</x:f>
        <x:v>0.18104155760280127</x:v>
      </x:c>
      <x:c r="G29" s="263" t="str">
        <x:v>10% dilution from future issuances</x:v>
      </x:c>
      <x:c r="H29" s="118"/>
      <x:c r="I29" s="118"/>
      <x:c r="J29" s="118"/>
    </x:row>
    <x:row r="30" ht="34" customHeight="1">
      <x:c r="A30" s="284" t="n">
        <x:v>0.2</x:v>
      </x:c>
      <x:c r="B30" s="280" t="n">
        <x:f>'Deal Structure'!$B$9*(1-A30)</x:f>
        <x:v>0.06808510638297872</x:v>
      </x:c>
      <x:c r="C30" s="281" t="n">
        <x:f>$B$20</x:f>
        <x:v>120000000</x:v>
      </x:c>
      <x:c r="D30" s="281" t="n">
        <x:f>B30*C30</x:f>
        <x:v>8170212.765957447</x:v>
      </x:c>
      <x:c r="E30" s="282" t="n">
        <x:f>D30/'Deal Structure'!$B$6</x:f>
        <x:v>2.0425531914893615</x:v>
      </x:c>
      <x:c r="F30" s="283" t="n">
        <x:f>(E30)^(1/$B$15)-1</x:f>
        <x:v>0.15354535572715888</x:v>
      </x:c>
      <x:c r="G30" s="263" t="str">
        <x:v>20% dilution from future issuances</x:v>
      </x:c>
      <x:c r="H30" s="118"/>
      <x:c r="I30" s="118"/>
      <x:c r="J30" s="118"/>
    </x:row>
    <x:row r="31" ht="34" customHeight="1">
      <x:c r="A31" s="284" t="n">
        <x:v>0.3</x:v>
      </x:c>
      <x:c r="B31" s="280" t="n">
        <x:f>'Deal Structure'!$B$9*(1-A31)</x:f>
        <x:v>0.05957446808510638</x:v>
      </x:c>
      <x:c r="C31" s="281" t="n">
        <x:f>$B$20</x:f>
        <x:v>120000000</x:v>
      </x:c>
      <x:c r="D31" s="281" t="n">
        <x:f>B31*C31</x:f>
        <x:v>7148936.170212765</x:v>
      </x:c>
      <x:c r="E31" s="282" t="n">
        <x:f>D31/'Deal Structure'!$B$6</x:f>
        <x:v>1.7872340425531914</x:v>
      </x:c>
      <x:c r="F31" s="283" t="n">
        <x:f>(E31)^(1/$B$15)-1</x:f>
        <x:v>0.12314618331546945</x:v>
      </x:c>
      <x:c r="G31" s="263" t="str">
        <x:v>30% dilution from future issuances</x:v>
      </x:c>
      <x:c r="H31" s="118"/>
      <x:c r="I31" s="118"/>
      <x:c r="J31" s="118"/>
    </x:row>
    <x:row r="32" ht="34" customHeight="1">
      <x:c r="A32" s="263" t="str">
        <x:v>Reference</x:v>
      </x:c>
      <x:c r="B32" s="263"/>
      <x:c r="C32" s="263"/>
      <x:c r="D32" s="263"/>
      <x:c r="E32" s="263"/>
      <x:c r="F32" s="263"/>
      <x:c r="G32" s="263" t="str">
        <x:v>Pro-rata rights can partially mitigate dilution</x:v>
      </x:c>
      <x:c r="H32" s="118"/>
      <x:c r="I32" s="118"/>
      <x:c r="J32" s="118"/>
    </x:row>
    <x:row r="33">
      <x:c r="A33" s="118"/>
      <x:c r="B33" s="118"/>
      <x:c r="C33" s="118"/>
      <x:c r="D33" s="118"/>
      <x:c r="E33" s="118"/>
      <x:c r="F33" s="118"/>
      <x:c r="G33" s="118"/>
      <x:c r="H33" s="118"/>
      <x:c r="I33" s="118"/>
      <x:c r="J33" s="118"/>
    </x:row>
    <x:row r="34" ht="48" customHeight="1">
      <x:c r="A34" s="105" t="str">
        <x:v>Return outcomes are mechanical valuation sensitivities based only on the current investor’s 4,000,000 GVB-EQ-B security tokens and 8.51% post-money ownership. Round 1 $GVB utility-token holders have no claim on these equity outcomes. The analysis excludes taxes, fees, liquidity discounts, transfer restrictions, preference waterfalls, follow-on investment and exit timing, and must not be presented as promised or expected returns.</x:v>
      </x:c>
      <x:c r="B34" s="106"/>
      <x:c r="C34" s="106"/>
      <x:c r="D34" s="106"/>
      <x:c r="E34" s="106"/>
      <x:c r="F34" s="106"/>
      <x:c r="G34" s="106"/>
      <x:c r="H34" s="106"/>
      <x:c r="I34" s="106"/>
      <x:c r="J34" s="107"/>
    </x:row>
    <x:row r="35">
      <x:c r="A35" s="108"/>
      <x:c r="B35" s="109"/>
      <x:c r="C35" s="109"/>
      <x:c r="D35" s="109"/>
      <x:c r="E35" s="109"/>
      <x:c r="F35" s="109"/>
      <x:c r="G35" s="109"/>
      <x:c r="H35" s="109"/>
      <x:c r="I35" s="109"/>
      <x:c r="J35" s="110"/>
    </x:row>
    <x:row r="36">
      <x:c r="A36" s="111"/>
      <x:c r="B36" s="112"/>
      <x:c r="C36" s="112"/>
      <x:c r="D36" s="112"/>
      <x:c r="E36" s="112"/>
      <x:c r="F36" s="112"/>
      <x:c r="G36" s="112"/>
      <x:c r="H36" s="112"/>
      <x:c r="I36" s="112"/>
      <x:c r="J36" s="113"/>
    </x:row>
  </x:sheetData>
  <x:mergeCells>
    <x:mergeCell ref="A1:J2"/>
    <x:mergeCell ref="A3:J3"/>
    <x:mergeCell ref="A5:D5"/>
    <x:mergeCell ref="A12:D14"/>
    <x:mergeCell ref="A17:J17"/>
    <x:mergeCell ref="A26:J26"/>
    <x:mergeCell ref="A34:J36"/>
  </x:mergeCells>
  <x:pageMargins left="0.7" right="0.7" top="0.75" bottom="0.75" header="0.3" footer="0.3"/>
  <x:drawing xmlns:r="http://schemas.openxmlformats.org/officeDocument/2006/relationships" r:id="R80cd0d27124044b7"/>
</x:worksheet>
</file>

<file path=xl/worksheets/sheet4.xml><?xml version="1.0" encoding="utf-8"?>
<x:worksheet xmlns:x="http://schemas.openxmlformats.org/spreadsheetml/2006/main">
  <x:sheetViews>
    <x:sheetView showGridLines="0" workbookViewId="0"/>
  </x:sheetViews>
  <x:sheetFormatPr defaultRowHeight="15"/>
  <x:cols>
    <x:col min="1" max="1" width="24" hidden="0" customWidth="1"/>
    <x:col min="2" max="2" width="15" hidden="0" customWidth="1"/>
    <x:col min="3" max="3" width="15" hidden="0" customWidth="1"/>
    <x:col min="4" max="4" width="36" hidden="0" customWidth="1"/>
    <x:col min="5" max="5" width="18" hidden="0" customWidth="1"/>
    <x:col min="6" max="6" width="18"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s>
  <x:sheetData>
    <x:row r="1">
      <x:c r="A1" s="4" t="str">
        <x:v>US$4.0M GVB-EQ-B SECURITY TOKEN SUBSCRIPTION | USE OF FUNDS &amp; CAPITAL CONTROLS</x:v>
      </x:c>
      <x:c r="B1" s="4"/>
      <x:c r="C1" s="4"/>
      <x:c r="D1" s="4"/>
      <x:c r="E1" s="4"/>
      <x:c r="F1" s="4"/>
      <x:c r="G1" s="4"/>
      <x:c r="H1" s="4"/>
      <x:c r="I1" s="4"/>
      <x:c r="J1" s="4"/>
      <x:c r="K1" s="4"/>
      <x:c r="L1" s="4"/>
      <x:c r="M1" s="4"/>
      <x:c r="N1" s="4"/>
    </x:row>
    <x:row r="2">
      <x:c r="A2" s="4"/>
      <x:c r="B2" s="4"/>
      <x:c r="C2" s="4"/>
      <x:c r="D2" s="4"/>
      <x:c r="E2" s="4"/>
      <x:c r="F2" s="4"/>
      <x:c r="G2" s="4"/>
      <x:c r="H2" s="4"/>
      <x:c r="I2" s="4"/>
      <x:c r="J2" s="4"/>
      <x:c r="K2" s="4"/>
      <x:c r="L2" s="4"/>
      <x:c r="M2" s="4"/>
      <x:c r="N2" s="4"/>
    </x:row>
    <x:row r="3">
      <x:c r="A3" s="8" t="str">
        <x:v>Investor capital is deployed against an approved operating budget, milestone evidence and token/share issuance at each closing</x:v>
      </x:c>
      <x:c r="B3" s="8"/>
      <x:c r="C3" s="8"/>
      <x:c r="D3" s="8"/>
      <x:c r="E3" s="8"/>
      <x:c r="F3" s="8"/>
      <x:c r="G3" s="8"/>
      <x:c r="H3" s="8"/>
      <x:c r="I3" s="8"/>
      <x:c r="J3" s="8"/>
      <x:c r="K3" s="8"/>
      <x:c r="L3" s="8"/>
      <x:c r="M3" s="8"/>
      <x:c r="N3" s="8"/>
    </x:row>
    <x:row r="4">
      <x:c r="A4" s="118"/>
      <x:c r="B4" s="118"/>
      <x:c r="C4" s="118"/>
      <x:c r="D4" s="118"/>
      <x:c r="E4" s="118"/>
      <x:c r="F4" s="118"/>
      <x:c r="G4" s="118"/>
      <x:c r="H4" s="118"/>
      <x:c r="I4" s="118"/>
      <x:c r="J4" s="118"/>
      <x:c r="K4" s="118"/>
      <x:c r="L4" s="118"/>
      <x:c r="M4" s="118"/>
      <x:c r="N4" s="118"/>
    </x:row>
    <x:row r="5">
      <x:c r="A5" s="38" t="str">
        <x:v>RECOMMENDED ALLOCATION</x:v>
      </x:c>
      <x:c r="B5" s="38"/>
      <x:c r="C5" s="38"/>
      <x:c r="D5" s="38"/>
      <x:c r="E5" s="38"/>
      <x:c r="F5" s="38"/>
      <x:c r="G5" s="118"/>
      <x:c r="H5" s="118"/>
      <x:c r="I5" s="118"/>
      <x:c r="J5" s="118"/>
      <x:c r="K5" s="118"/>
      <x:c r="L5" s="118"/>
      <x:c r="M5" s="118"/>
      <x:c r="N5" s="118"/>
    </x:row>
    <x:row r="6" ht="30" customHeight="1">
      <x:c r="A6" s="43" t="str">
        <x:v>Workstream</x:v>
      </x:c>
      <x:c r="B6" s="43" t="str">
        <x:v>Allocation</x:v>
      </x:c>
      <x:c r="C6" s="43" t="str">
        <x:v>Amount</x:v>
      </x:c>
      <x:c r="D6" s="43" t="str">
        <x:v>Primary purpose</x:v>
      </x:c>
      <x:c r="E6" s="43" t="str">
        <x:v>Owner</x:v>
      </x:c>
      <x:c r="F6" s="43" t="str">
        <x:v>Investor evidence</x:v>
      </x:c>
      <x:c r="G6" s="118"/>
      <x:c r="H6" s="118"/>
      <x:c r="I6" s="118"/>
      <x:c r="J6" s="118"/>
      <x:c r="K6" s="118"/>
      <x:c r="L6" s="118"/>
      <x:c r="M6" s="118"/>
      <x:c r="N6" s="118"/>
    </x:row>
    <x:row r="7" ht="30" customHeight="1">
      <x:c r="A7" s="263" t="str">
        <x:v>Product &amp; core infrastructure</x:v>
      </x:c>
      <x:c r="B7" s="284" t="n">
        <x:v>0.3</x:v>
      </x:c>
      <x:c r="C7" s="281" t="n">
        <x:f>B7*'Deal Structure'!$B$6</x:f>
        <x:v>1200000</x:v>
      </x:c>
      <x:c r="D7" s="263" t="str">
        <x:v>GAYA Wallet, Layer 1 and platform delivery</x:v>
      </x:c>
      <x:c r="E7" s="263" t="str">
        <x:v>CTO / Product</x:v>
      </x:c>
      <x:c r="F7" s="263" t="str">
        <x:v>Release plan and delivery report</x:v>
      </x:c>
      <x:c r="G7" s="118"/>
      <x:c r="H7" s="118"/>
      <x:c r="I7" s="118"/>
      <x:c r="J7" s="118"/>
      <x:c r="K7" s="118"/>
      <x:c r="L7" s="118"/>
      <x:c r="M7" s="118"/>
      <x:c r="N7" s="118"/>
    </x:row>
    <x:row r="8" ht="30" customHeight="1">
      <x:c r="A8" s="263" t="str">
        <x:v>Regulatory, legal &amp; compliance</x:v>
      </x:c>
      <x:c r="B8" s="284" t="n">
        <x:v>0.15</x:v>
      </x:c>
      <x:c r="C8" s="281" t="n">
        <x:f>B8*'Deal Structure'!$B$6</x:f>
        <x:v>600000</x:v>
      </x:c>
      <x:c r="D8" s="263" t="str">
        <x:v>DIFC structure, licensing readiness and legal architecture</x:v>
      </x:c>
      <x:c r="E8" s="263" t="str">
        <x:v>CEO / Counsel</x:v>
      </x:c>
      <x:c r="F8" s="263" t="str">
        <x:v>Entity and regulatory workplan</x:v>
      </x:c>
      <x:c r="G8" s="118"/>
      <x:c r="H8" s="118"/>
      <x:c r="I8" s="118"/>
      <x:c r="J8" s="118"/>
      <x:c r="K8" s="118"/>
      <x:c r="L8" s="118"/>
      <x:c r="M8" s="118"/>
      <x:c r="N8" s="118"/>
    </x:row>
    <x:row r="9" ht="30" customHeight="1">
      <x:c r="A9" s="263" t="str">
        <x:v>Security, audits &amp; custody</x:v>
      </x:c>
      <x:c r="B9" s="284" t="n">
        <x:v>0.125</x:v>
      </x:c>
      <x:c r="C9" s="281" t="n">
        <x:f>B9*'Deal Structure'!$B$6</x:f>
        <x:v>500000</x:v>
      </x:c>
      <x:c r="D9" s="263" t="str">
        <x:v>Smart-contract, application, custody and cyber controls</x:v>
      </x:c>
      <x:c r="E9" s="263" t="str">
        <x:v>Security Lead</x:v>
      </x:c>
      <x:c r="F9" s="263" t="str">
        <x:v>Audit scope, remediation and sign-off</x:v>
      </x:c>
      <x:c r="G9" s="118"/>
      <x:c r="H9" s="118"/>
      <x:c r="I9" s="118"/>
      <x:c r="J9" s="118"/>
      <x:c r="K9" s="118"/>
      <x:c r="L9" s="118"/>
      <x:c r="M9" s="118"/>
      <x:c r="N9" s="118"/>
    </x:row>
    <x:row r="10" ht="30" customHeight="1">
      <x:c r="A10" s="263" t="str">
        <x:v>Growth, distribution &amp; partnerships</x:v>
      </x:c>
      <x:c r="B10" s="284" t="n">
        <x:v>0.175</x:v>
      </x:c>
      <x:c r="C10" s="281" t="n">
        <x:f>B10*'Deal Structure'!$B$6</x:f>
        <x:v>700000</x:v>
      </x:c>
      <x:c r="D10" s="263" t="str">
        <x:v>Market entry, strategic channels and user acquisition</x:v>
      </x:c>
      <x:c r="E10" s="263" t="str">
        <x:v>Growth / BD</x:v>
      </x:c>
      <x:c r="F10" s="263" t="str">
        <x:v>Pipeline and channel KPIs</x:v>
      </x:c>
      <x:c r="G10" s="118"/>
      <x:c r="H10" s="118"/>
      <x:c r="I10" s="118"/>
      <x:c r="J10" s="118"/>
      <x:c r="K10" s="118"/>
      <x:c r="L10" s="118"/>
      <x:c r="M10" s="118"/>
      <x:c r="N10" s="118"/>
    </x:row>
    <x:row r="11" ht="30" customHeight="1">
      <x:c r="A11" s="263" t="str">
        <x:v>RWA origination &amp; PIH commercialization</x:v>
      </x:c>
      <x:c r="B11" s="284" t="n">
        <x:v>0.1</x:v>
      </x:c>
      <x:c r="C11" s="281" t="n">
        <x:f>B11*'Deal Structure'!$B$6</x:f>
        <x:v>400000</x:v>
      </x:c>
      <x:c r="D11" s="263" t="str">
        <x:v>Asset pipeline, structuring and investment marketplace</x:v>
      </x:c>
      <x:c r="E11" s="263" t="str">
        <x:v>RWA / PIH</x:v>
      </x:c>
      <x:c r="F11" s="263" t="str">
        <x:v>Signed pipeline and launch milestones</x:v>
      </x:c>
      <x:c r="G11" s="118"/>
      <x:c r="H11" s="118"/>
      <x:c r="I11" s="118"/>
      <x:c r="J11" s="118"/>
      <x:c r="K11" s="118"/>
      <x:c r="L11" s="118"/>
      <x:c r="M11" s="118"/>
      <x:c r="N11" s="118"/>
    </x:row>
    <x:row r="12" ht="30" customHeight="1">
      <x:c r="A12" s="263" t="str">
        <x:v>Core talent &amp; operations</x:v>
      </x:c>
      <x:c r="B12" s="284" t="n">
        <x:v>0.1</x:v>
      </x:c>
      <x:c r="C12" s="281" t="n">
        <x:f>B12*'Deal Structure'!$B$6</x:f>
        <x:v>400000</x:v>
      </x:c>
      <x:c r="D12" s="263" t="str">
        <x:v>Critical hires, operating capacity and reporting</x:v>
      </x:c>
      <x:c r="E12" s="263" t="str">
        <x:v>COO</x:v>
      </x:c>
      <x:c r="F12" s="263" t="str">
        <x:v>Headcount and monthly burn</x:v>
      </x:c>
      <x:c r="G12" s="118"/>
      <x:c r="H12" s="118"/>
      <x:c r="I12" s="118"/>
      <x:c r="J12" s="118"/>
      <x:c r="K12" s="118"/>
      <x:c r="L12" s="118"/>
      <x:c r="M12" s="118"/>
      <x:c r="N12" s="118"/>
    </x:row>
    <x:row r="13" ht="30" customHeight="1">
      <x:c r="A13" s="263" t="str">
        <x:v>Contingency / restricted reserve</x:v>
      </x:c>
      <x:c r="B13" s="284" t="n">
        <x:v>0.05</x:v>
      </x:c>
      <x:c r="C13" s="281" t="n">
        <x:f>B13*'Deal Structure'!$B$6</x:f>
        <x:v>200000</x:v>
      </x:c>
      <x:c r="D13" s="263" t="str">
        <x:v>Company-board controlled execution reserve</x:v>
      </x:c>
      <x:c r="E13" s="263" t="str">
        <x:v>Company Board</x:v>
      </x:c>
      <x:c r="F13" s="263" t="str">
        <x:v>Approval log</x:v>
      </x:c>
      <x:c r="G13" s="118"/>
      <x:c r="H13" s="118"/>
      <x:c r="I13" s="118"/>
      <x:c r="J13" s="118"/>
      <x:c r="K13" s="118"/>
      <x:c r="L13" s="118"/>
      <x:c r="M13" s="118"/>
      <x:c r="N13" s="118"/>
    </x:row>
    <x:row r="14" ht="30" customHeight="1">
      <x:c r="A14" s="268" t="str">
        <x:v>Total</x:v>
      </x:c>
      <x:c r="B14" s="270" t="n">
        <x:f>SUM(B7:B13)</x:f>
        <x:v>1</x:v>
      </x:c>
      <x:c r="C14" s="285" t="n">
        <x:f>SUM(C7:C13)</x:f>
        <x:v>4000000</x:v>
      </x:c>
      <x:c r="D14" s="268" t="str"/>
      <x:c r="E14" s="268" t="str"/>
      <x:c r="F14" s="268" t="str"/>
      <x:c r="G14" s="118"/>
      <x:c r="H14" s="118"/>
      <x:c r="I14" s="118"/>
      <x:c r="J14" s="118"/>
      <x:c r="K14" s="118"/>
      <x:c r="L14" s="118"/>
      <x:c r="M14" s="118"/>
      <x:c r="N14" s="118"/>
    </x:row>
    <x:row r="15">
      <x:c r="A15" s="118"/>
      <x:c r="B15" s="118"/>
      <x:c r="C15" s="118"/>
      <x:c r="D15" s="118"/>
      <x:c r="E15" s="118"/>
      <x:c r="F15" s="118"/>
      <x:c r="G15" s="118"/>
      <x:c r="H15" s="118"/>
      <x:c r="I15" s="118"/>
      <x:c r="J15" s="118"/>
      <x:c r="K15" s="118"/>
      <x:c r="L15" s="118"/>
      <x:c r="M15" s="118"/>
      <x:c r="N15" s="118"/>
    </x:row>
    <x:row r="16">
      <x:c r="A16" s="118"/>
      <x:c r="B16" s="118"/>
      <x:c r="C16" s="118"/>
      <x:c r="D16" s="118"/>
      <x:c r="E16" s="118"/>
      <x:c r="F16" s="118"/>
      <x:c r="G16" s="118"/>
      <x:c r="H16" s="118"/>
      <x:c r="I16" s="118"/>
      <x:c r="J16" s="118"/>
      <x:c r="K16" s="118"/>
      <x:c r="L16" s="118"/>
      <x:c r="M16" s="118"/>
      <x:c r="N16" s="118"/>
    </x:row>
    <x:row r="17">
      <x:c r="A17" s="38" t="str">
        <x:v>DEPLOYMENT PHASING</x:v>
      </x:c>
      <x:c r="B17" s="38"/>
      <x:c r="C17" s="38"/>
      <x:c r="D17" s="38"/>
      <x:c r="E17" s="38"/>
      <x:c r="F17" s="38"/>
      <x:c r="G17" s="118"/>
      <x:c r="H17" s="118"/>
      <x:c r="I17" s="118"/>
      <x:c r="J17" s="118"/>
      <x:c r="K17" s="118"/>
      <x:c r="L17" s="118"/>
      <x:c r="M17" s="118"/>
      <x:c r="N17" s="118"/>
    </x:row>
    <x:row r="18">
      <x:c r="A18" s="43" t="str">
        <x:v>Deployment window</x:v>
      </x:c>
      <x:c r="B18" s="43" t="str">
        <x:v>Allocation</x:v>
      </x:c>
      <x:c r="C18" s="43" t="str">
        <x:v>Amount</x:v>
      </x:c>
      <x:c r="D18" s="43" t="str">
        <x:v>Focus</x:v>
      </x:c>
      <x:c r="E18" s="43" t="str">
        <x:v>Reporting cadence</x:v>
      </x:c>
      <x:c r="F18" s="43" t="str">
        <x:v>Control</x:v>
      </x:c>
      <x:c r="G18" s="118"/>
      <x:c r="H18" s="118"/>
      <x:c r="I18" s="118"/>
      <x:c r="J18" s="118"/>
      <x:c r="K18" s="118"/>
      <x:c r="L18" s="118"/>
      <x:c r="M18" s="118"/>
      <x:c r="N18" s="118"/>
    </x:row>
    <x:row r="19" ht="36" customHeight="1">
      <x:c r="A19" s="263" t="str">
        <x:v>Closing to Month 3</x:v>
      </x:c>
      <x:c r="B19" s="284" t="n">
        <x:v>0.4</x:v>
      </x:c>
      <x:c r="C19" s="281" t="n">
        <x:f>B19*'Deal Structure'!$B$6</x:f>
        <x:v>1600000</x:v>
      </x:c>
      <x:c r="D19" s="263" t="str">
        <x:v>Structure, product delivery, audit mobilization</x:v>
      </x:c>
      <x:c r="E19" s="263" t="str">
        <x:v>Monthly</x:v>
      </x:c>
      <x:c r="F19" s="263" t="str">
        <x:v>Approved budget</x:v>
      </x:c>
      <x:c r="G19" s="118"/>
      <x:c r="H19" s="118"/>
      <x:c r="I19" s="118"/>
      <x:c r="J19" s="118"/>
      <x:c r="K19" s="118"/>
      <x:c r="L19" s="118"/>
      <x:c r="M19" s="118"/>
      <x:c r="N19" s="118"/>
    </x:row>
    <x:row r="20" ht="36" customHeight="1">
      <x:c r="A20" s="263" t="str">
        <x:v>Month 4 to Month 6</x:v>
      </x:c>
      <x:c r="B20" s="284" t="n">
        <x:v>0.35</x:v>
      </x:c>
      <x:c r="C20" s="281" t="n">
        <x:f>B20*'Deal Structure'!$B$6</x:f>
        <x:v>1400000</x:v>
      </x:c>
      <x:c r="D20" s="263" t="str">
        <x:v>Launch readiness, compliance and partnerships</x:v>
      </x:c>
      <x:c r="E20" s="263" t="str">
        <x:v>Monthly</x:v>
      </x:c>
      <x:c r="F20" s="263" t="str">
        <x:v>Variance reporting</x:v>
      </x:c>
      <x:c r="G20" s="118"/>
      <x:c r="H20" s="118"/>
      <x:c r="I20" s="118"/>
      <x:c r="J20" s="118"/>
      <x:c r="K20" s="118"/>
      <x:c r="L20" s="118"/>
      <x:c r="M20" s="118"/>
      <x:c r="N20" s="118"/>
    </x:row>
    <x:row r="21" ht="36" customHeight="1">
      <x:c r="A21" s="263" t="str">
        <x:v>Month 7 to Month 12</x:v>
      </x:c>
      <x:c r="B21" s="284" t="n">
        <x:v>0.2</x:v>
      </x:c>
      <x:c r="C21" s="281" t="n">
        <x:f>B21*'Deal Structure'!$B$6</x:f>
        <x:v>800000</x:v>
      </x:c>
      <x:c r="D21" s="263" t="str">
        <x:v>Commercial scale and RWA pipeline</x:v>
      </x:c>
      <x:c r="E21" s="263" t="str">
        <x:v>Quarterly</x:v>
      </x:c>
      <x:c r="F21" s="263" t="str">
        <x:v>KPI gates</x:v>
      </x:c>
      <x:c r="G21" s="118"/>
      <x:c r="H21" s="118"/>
      <x:c r="I21" s="118"/>
      <x:c r="J21" s="118"/>
      <x:c r="K21" s="118"/>
      <x:c r="L21" s="118"/>
      <x:c r="M21" s="118"/>
      <x:c r="N21" s="118"/>
    </x:row>
    <x:row r="22" ht="36" customHeight="1">
      <x:c r="A22" s="263" t="str">
        <x:v>Restricted reserve</x:v>
      </x:c>
      <x:c r="B22" s="284" t="n">
        <x:v>0.05</x:v>
      </x:c>
      <x:c r="C22" s="281" t="n">
        <x:f>B22*'Deal Structure'!$B$6</x:f>
        <x:v>200000</x:v>
      </x:c>
      <x:c r="D22" s="263" t="str">
        <x:v>Execution contingency</x:v>
      </x:c>
      <x:c r="E22" s="263" t="str">
        <x:v>As used</x:v>
      </x:c>
      <x:c r="F22" s="263" t="str">
        <x:v>Company Board approval</x:v>
      </x:c>
      <x:c r="G22" s="118"/>
      <x:c r="H22" s="118"/>
      <x:c r="I22" s="118"/>
      <x:c r="J22" s="118"/>
      <x:c r="K22" s="118"/>
      <x:c r="L22" s="118"/>
      <x:c r="M22" s="118"/>
      <x:c r="N22" s="118"/>
    </x:row>
    <x:row r="23" ht="36" customHeight="1">
      <x:c r="A23" s="268" t="str">
        <x:v>Total</x:v>
      </x:c>
      <x:c r="B23" s="270" t="n">
        <x:f>SUM(B19:B22)</x:f>
        <x:v>1</x:v>
      </x:c>
      <x:c r="C23" s="285" t="n">
        <x:f>SUM(C19:C22)</x:f>
        <x:v>4000000</x:v>
      </x:c>
      <x:c r="D23" s="268" t="str"/>
      <x:c r="E23" s="268" t="str"/>
      <x:c r="F23" s="268" t="str"/>
      <x:c r="G23" s="118"/>
      <x:c r="H23" s="118"/>
      <x:c r="I23" s="118"/>
      <x:c r="J23" s="118"/>
      <x:c r="K23" s="118"/>
      <x:c r="L23" s="118"/>
      <x:c r="M23" s="118"/>
      <x:c r="N23" s="118"/>
    </x:row>
    <x:row r="24">
      <x:c r="A24" s="118"/>
      <x:c r="B24" s="118"/>
      <x:c r="C24" s="118"/>
      <x:c r="D24" s="118"/>
      <x:c r="E24" s="118"/>
      <x:c r="F24" s="118"/>
      <x:c r="G24" s="118"/>
      <x:c r="H24" s="118"/>
      <x:c r="I24" s="118"/>
      <x:c r="J24" s="118"/>
      <x:c r="K24" s="118"/>
      <x:c r="L24" s="118"/>
      <x:c r="M24" s="118"/>
      <x:c r="N24" s="118"/>
    </x:row>
    <x:row r="25">
      <x:c r="A25" s="118"/>
      <x:c r="B25" s="118"/>
      <x:c r="C25" s="118"/>
      <x:c r="D25" s="118"/>
      <x:c r="E25" s="118"/>
      <x:c r="F25" s="118"/>
      <x:c r="G25" s="118"/>
      <x:c r="H25" s="118"/>
      <x:c r="I25" s="118"/>
      <x:c r="J25" s="118"/>
      <x:c r="K25" s="118"/>
      <x:c r="L25" s="118"/>
      <x:c r="M25" s="118"/>
      <x:c r="N25" s="118"/>
    </x:row>
    <x:row r="26">
      <x:c r="A26" s="38" t="str">
        <x:v>INVESTOR REPORTING PACKAGE</x:v>
      </x:c>
      <x:c r="B26" s="38"/>
      <x:c r="C26" s="38"/>
      <x:c r="D26" s="38"/>
      <x:c r="E26" s="38"/>
      <x:c r="F26" s="38"/>
      <x:c r="G26" s="38"/>
      <x:c r="H26" s="38"/>
      <x:c r="I26" s="38"/>
      <x:c r="J26" s="38"/>
      <x:c r="K26" s="38"/>
      <x:c r="L26" s="38"/>
      <x:c r="M26" s="38"/>
      <x:c r="N26" s="38"/>
    </x:row>
    <x:row r="27" ht="31" customHeight="1">
      <x:c r="A27" s="208" t="str">
        <x:v>Monthly during funding period</x:v>
      </x:c>
      <x:c r="B27" s="208"/>
      <x:c r="C27" s="208"/>
      <x:c r="D27" s="76" t="str">
        <x:v>Cash received, cash spent, budget variance, hiring, delivery milestones and material risks</x:v>
      </x:c>
      <x:c r="E27" s="76"/>
      <x:c r="F27" s="76"/>
      <x:c r="G27" s="76"/>
      <x:c r="H27" s="76"/>
      <x:c r="I27" s="76"/>
      <x:c r="J27" s="273" t="str">
        <x:v>Owner</x:v>
      </x:c>
      <x:c r="K27" s="273"/>
      <x:c r="L27" s="209" t="str">
        <x:v>Finance / COO</x:v>
      </x:c>
      <x:c r="M27" s="209"/>
      <x:c r="N27" s="209"/>
    </x:row>
    <x:row r="28" ht="31" customHeight="1">
      <x:c r="A28" s="208" t="str">
        <x:v>Quarterly after final closing</x:v>
      </x:c>
      <x:c r="B28" s="208"/>
      <x:c r="C28" s="208"/>
      <x:c r="D28" s="76" t="str">
        <x:v>Management accounts, KPI dashboard, portfolio company update, capitalization changes and forward priorities</x:v>
      </x:c>
      <x:c r="E28" s="76"/>
      <x:c r="F28" s="76"/>
      <x:c r="G28" s="76"/>
      <x:c r="H28" s="76"/>
      <x:c r="I28" s="76"/>
      <x:c r="J28" s="273" t="str">
        <x:v>Owner</x:v>
      </x:c>
      <x:c r="K28" s="273"/>
      <x:c r="L28" s="209" t="str">
        <x:v>CEO / Company Board</x:v>
      </x:c>
      <x:c r="M28" s="209"/>
      <x:c r="N28" s="209"/>
    </x:row>
    <x:row r="29" ht="31" customHeight="1">
      <x:c r="A29" s="208" t="str">
        <x:v>Annual</x:v>
      </x:c>
      <x:c r="B29" s="208"/>
      <x:c r="C29" s="208"/>
      <x:c r="D29" s="76" t="str">
        <x:v>Approved financial statements, valuation review, portfolio ownership schedule and compliance status</x:v>
      </x:c>
      <x:c r="E29" s="76"/>
      <x:c r="F29" s="76"/>
      <x:c r="G29" s="76"/>
      <x:c r="H29" s="76"/>
      <x:c r="I29" s="76"/>
      <x:c r="J29" s="273" t="str">
        <x:v>Owner</x:v>
      </x:c>
      <x:c r="K29" s="273"/>
      <x:c r="L29" s="209" t="str">
        <x:v>Company Board / Auditor</x:v>
      </x:c>
      <x:c r="M29" s="209"/>
      <x:c r="N29" s="209"/>
    </x:row>
    <x:row r="30" ht="31" customHeight="1">
      <x:c r="A30" s="208" t="str">
        <x:v>Event-driven</x:v>
      </x:c>
      <x:c r="B30" s="208"/>
      <x:c r="C30" s="208"/>
      <x:c r="D30" s="76" t="str">
        <x:v>Material financing, litigation, security incident, regulatory event or major disposal</x:v>
      </x:c>
      <x:c r="E30" s="76"/>
      <x:c r="F30" s="76"/>
      <x:c r="G30" s="76"/>
      <x:c r="H30" s="76"/>
      <x:c r="I30" s="76"/>
      <x:c r="J30" s="273" t="str">
        <x:v>Owner</x:v>
      </x:c>
      <x:c r="K30" s="273"/>
      <x:c r="L30" s="209" t="str">
        <x:v>CEO / Counsel</x:v>
      </x:c>
      <x:c r="M30" s="209"/>
      <x:c r="N30" s="209"/>
    </x:row>
    <x:row r="31" ht="31" customHeight="1">
      <x:c r="A31" s="208" t="str">
        <x:v>Capital discipline</x:v>
      </x:c>
      <x:c r="B31" s="208"/>
      <x:c r="C31" s="208"/>
      <x:c r="D31" s="76" t="str">
        <x:v>No related-party payments outside approved budget; restricted reserve requires Company Board authorization</x:v>
      </x:c>
      <x:c r="E31" s="76"/>
      <x:c r="F31" s="76"/>
      <x:c r="G31" s="76"/>
      <x:c r="H31" s="76"/>
      <x:c r="I31" s="76"/>
      <x:c r="J31" s="273" t="str">
        <x:v>Owner</x:v>
      </x:c>
      <x:c r="K31" s="273"/>
      <x:c r="L31" s="209" t="str">
        <x:v>Company Board</x:v>
      </x:c>
      <x:c r="M31" s="209"/>
      <x:c r="N31" s="209"/>
    </x:row>
  </x:sheetData>
  <x:mergeCells>
    <x:mergeCell ref="A1:N2"/>
    <x:mergeCell ref="A3:N3"/>
    <x:mergeCell ref="A5:F5"/>
    <x:mergeCell ref="A17:F17"/>
    <x:mergeCell ref="A26:N26"/>
    <x:mergeCell ref="A27:C27"/>
    <x:mergeCell ref="D27:I27"/>
    <x:mergeCell ref="J27:K27"/>
    <x:mergeCell ref="L27:N27"/>
    <x:mergeCell ref="A28:C28"/>
    <x:mergeCell ref="D28:I28"/>
    <x:mergeCell ref="J28:K28"/>
    <x:mergeCell ref="L28:N28"/>
    <x:mergeCell ref="A29:C29"/>
    <x:mergeCell ref="D29:I29"/>
    <x:mergeCell ref="J29:K29"/>
    <x:mergeCell ref="L29:N29"/>
    <x:mergeCell ref="A30:C30"/>
    <x:mergeCell ref="D30:I30"/>
    <x:mergeCell ref="J30:K30"/>
    <x:mergeCell ref="L30:N30"/>
    <x:mergeCell ref="A31:C31"/>
    <x:mergeCell ref="D31:I31"/>
    <x:mergeCell ref="J31:K31"/>
    <x:mergeCell ref="L31:N31"/>
  </x:mergeCells>
  <x:pageMargins left="0.7" right="0.7" top="0.75" bottom="0.75" header="0.3" footer="0.3"/>
  <x:drawing xmlns:r="http://schemas.openxmlformats.org/officeDocument/2006/relationships" r:id="Rd3def4aa914b4b26"/>
</x:worksheet>
</file>

<file path=xl/worksheets/sheet5.xml><?xml version="1.0" encoding="utf-8"?>
<x:worksheet xmlns:x="http://schemas.openxmlformats.org/spreadsheetml/2006/main">
  <x:sheetViews>
    <x:sheetView showGridLines="0" workbookViewId="0"/>
  </x:sheetViews>
  <x:sheetFormatPr defaultRowHeight="15"/>
  <x:cols>
    <x:col min="1" max="1" width="33" hidden="0" customWidth="1"/>
    <x:col min="2" max="2" width="21" hidden="0" customWidth="1"/>
    <x:col min="3" max="3" width="21" hidden="0" customWidth="1"/>
    <x:col min="4" max="4" width="21" hidden="0" customWidth="1"/>
    <x:col min="5" max="5" width="21" hidden="0" customWidth="1"/>
    <x:col min="6" max="6" width="21" hidden="0" customWidth="1"/>
    <x:col min="7" max="7" width="35" hidden="0" customWidth="1"/>
  </x:cols>
  <x:sheetData>
    <x:row r="1">
      <x:c r="A1" s="4" t="str">
        <x:v>GVB SECURITY TOKEN INVESTMENT | EXECUTION ROADMAP &amp; KPI PLANNING CASE</x:v>
      </x:c>
      <x:c r="B1" s="4"/>
      <x:c r="C1" s="4"/>
      <x:c r="D1" s="4"/>
      <x:c r="E1" s="4"/>
      <x:c r="F1" s="4"/>
      <x:c r="G1" s="4"/>
    </x:row>
    <x:row r="2">
      <x:c r="A2" s="4"/>
      <x:c r="B2" s="4"/>
      <x:c r="C2" s="4"/>
      <x:c r="D2" s="4"/>
      <x:c r="E2" s="4"/>
      <x:c r="F2" s="4"/>
      <x:c r="G2" s="4"/>
    </x:row>
    <x:row r="3">
      <x:c r="A3" s="8" t="str">
        <x:v>Commercial, corporate and product milestones following the GVB-EQ-B closing — targets remain subject to the approved operating model</x:v>
      </x:c>
      <x:c r="B3" s="8"/>
      <x:c r="C3" s="8"/>
      <x:c r="D3" s="8"/>
      <x:c r="E3" s="8"/>
      <x:c r="F3" s="8"/>
      <x:c r="G3" s="8"/>
    </x:row>
    <x:row r="4">
      <x:c r="A4" s="118"/>
      <x:c r="B4" s="118"/>
      <x:c r="C4" s="118"/>
      <x:c r="D4" s="118"/>
      <x:c r="E4" s="118"/>
      <x:c r="F4" s="118"/>
      <x:c r="G4" s="118"/>
    </x:row>
    <x:row r="5">
      <x:c r="A5" s="38" t="str">
        <x:v>VALUE-CREATION ROADMAP</x:v>
      </x:c>
      <x:c r="B5" s="38"/>
      <x:c r="C5" s="38"/>
      <x:c r="D5" s="38"/>
      <x:c r="E5" s="38"/>
      <x:c r="F5" s="38"/>
      <x:c r="G5" s="38"/>
    </x:row>
    <x:row r="6" ht="42" customHeight="1">
      <x:c r="A6" s="43" t="str">
        <x:v>Workstream</x:v>
      </x:c>
      <x:c r="B6" s="43" t="str">
        <x:v>Current position</x:v>
      </x:c>
      <x:c r="C6" s="43" t="str">
        <x:v>0–6 months</x:v>
      </x:c>
      <x:c r="D6" s="43" t="str">
        <x:v>6–12 months</x:v>
      </x:c>
      <x:c r="E6" s="43" t="str">
        <x:v>12–24 months</x:v>
      </x:c>
      <x:c r="F6" s="43" t="str">
        <x:v>24–42 months</x:v>
      </x:c>
      <x:c r="G6" s="43" t="str">
        <x:v>Evidence</x:v>
      </x:c>
    </x:row>
    <x:row r="7" ht="72" customHeight="1">
      <x:c r="A7" s="122" t="str">
        <x:v>Corporate structure</x:v>
      </x:c>
      <x:c r="B7" s="76" t="str">
        <x:v>GVB ecosystem defined</x:v>
      </x:c>
      <x:c r="C7" s="210" t="str">
        <x:v>DIFC HoldCo, Class B terms, smart-contract controls and statutory register established</x:v>
      </x:c>
      <x:c r="D7" s="210" t="str">
        <x:v>Quarterly investor reporting and controlled-transfer framework operational</x:v>
      </x:c>
      <x:c r="E7" s="210" t="str">
        <x:v>Future ventures added under documented HoldCo and tokenized-equity policy</x:v>
      </x:c>
      <x:c r="F7" s="210" t="str">
        <x:v>Institutional structure maintained</x:v>
      </x:c>
      <x:c r="G7" s="76" t="str">
        <x:v>Corporate records</x:v>
      </x:c>
    </x:row>
    <x:row r="8" ht="42" customHeight="1">
      <x:c r="A8" s="122" t="str">
        <x:v>GAYA Wallet</x:v>
      </x:c>
      <x:c r="B8" s="76" t="str">
        <x:v>Access and distribution layer</x:v>
      </x:c>
      <x:c r="C8" s="210" t="str">
        <x:v>Product and monetization priorities funded</x:v>
      </x:c>
      <x:c r="D8" s="210" t="str">
        <x:v>Partnership-led growth</x:v>
      </x:c>
      <x:c r="E8" s="210" t="str">
        <x:v>Multi-market scale</x:v>
      </x:c>
      <x:c r="F8" s="210" t="str">
        <x:v>Scaled recurring engagement</x:v>
      </x:c>
      <x:c r="G8" s="76" t="str">
        <x:v>Product / user KPIs</x:v>
      </x:c>
    </x:row>
    <x:row r="9" ht="42" customHeight="1">
      <x:c r="A9" s="122" t="str">
        <x:v>Layer 1</x:v>
      </x:c>
      <x:c r="B9" s="76" t="str">
        <x:v>Infrastructure roadmap</x:v>
      </x:c>
      <x:c r="C9" s="210" t="str">
        <x:v>Security and launch plan</x:v>
      </x:c>
      <x:c r="D9" s="210" t="str">
        <x:v>Mainnet readiness / phased launch</x:v>
      </x:c>
      <x:c r="E9" s="210" t="str">
        <x:v>Developer and application growth</x:v>
      </x:c>
      <x:c r="F9" s="210" t="str">
        <x:v>Network utilization scale</x:v>
      </x:c>
      <x:c r="G9" s="76" t="str">
        <x:v>Technical milestones</x:v>
      </x:c>
    </x:row>
    <x:row r="10" ht="42" customHeight="1">
      <x:c r="A10" s="122" t="str">
        <x:v>RWA &amp; Tokenization</x:v>
      </x:c>
      <x:c r="B10" s="76" t="str">
        <x:v>Platform and asset pipeline</x:v>
      </x:c>
      <x:c r="C10" s="210" t="str">
        <x:v>Legal and product architecture</x:v>
      </x:c>
      <x:c r="D10" s="210" t="str">
        <x:v>Initial compliant offerings</x:v>
      </x:c>
      <x:c r="E10" s="210" t="str">
        <x:v>Repeat issuance pipeline</x:v>
      </x:c>
      <x:c r="F10" s="210" t="str">
        <x:v>Marketplace scale</x:v>
      </x:c>
      <x:c r="G10" s="76" t="str">
        <x:v>Issuance records</x:v>
      </x:c>
    </x:row>
    <x:row r="11" ht="42" customHeight="1">
      <x:c r="A11" s="122" t="str">
        <x:v>Private Investment Hub</x:v>
      </x:c>
      <x:c r="B11" s="76" t="str">
        <x:v>Commercial concept</x:v>
      </x:c>
      <x:c r="C11" s="210" t="str">
        <x:v>Operating model and partner pipeline</x:v>
      </x:c>
      <x:c r="D11" s="210" t="str">
        <x:v>First structured opportunities</x:v>
      </x:c>
      <x:c r="E11" s="210" t="str">
        <x:v>Multi-product distribution</x:v>
      </x:c>
      <x:c r="F11" s="210" t="str">
        <x:v>Scaled private-market access</x:v>
      </x:c>
      <x:c r="G11" s="76" t="str">
        <x:v>Pipeline and revenue</x:v>
      </x:c>
    </x:row>
    <x:row r="12" ht="42" customHeight="1">
      <x:c r="A12" s="122" t="str">
        <x:v>Automated Trading</x:v>
      </x:c>
      <x:c r="B12" s="76" t="str">
        <x:v>Technology workstream</x:v>
      </x:c>
      <x:c r="C12" s="210" t="str">
        <x:v>Control and performance framework</x:v>
      </x:c>
      <x:c r="D12" s="210" t="str">
        <x:v>Controlled commercialization</x:v>
      </x:c>
      <x:c r="E12" s="210" t="str">
        <x:v>Product integration</x:v>
      </x:c>
      <x:c r="F12" s="210" t="str">
        <x:v>Scaled strategies</x:v>
      </x:c>
      <x:c r="G12" s="76" t="str">
        <x:v>Audit / performance</x:v>
      </x:c>
    </x:row>
    <x:row r="13" ht="42" customHeight="1">
      <x:c r="A13" s="122" t="str">
        <x:v>City Crafters</x:v>
      </x:c>
      <x:c r="B13" s="76" t="str">
        <x:v>Operating portfolio company</x:v>
      </x:c>
      <x:c r="C13" s="210" t="str">
        <x:v>Cross-portfolio distribution</x:v>
      </x:c>
      <x:c r="D13" s="210" t="str">
        <x:v>Recurring brand / enterprise projects</x:v>
      </x:c>
      <x:c r="E13" s="210" t="str">
        <x:v>Regional scale</x:v>
      </x:c>
      <x:c r="F13" s="210" t="str">
        <x:v>Strategic portfolio optionality</x:v>
      </x:c>
      <x:c r="G13" s="76" t="str">
        <x:v>Financial statements</x:v>
      </x:c>
    </x:row>
    <x:row r="14">
      <x:c r="A14" s="118"/>
      <x:c r="B14" s="118"/>
      <x:c r="C14" s="118"/>
      <x:c r="D14" s="118"/>
      <x:c r="E14" s="118"/>
      <x:c r="F14" s="118"/>
      <x:c r="G14" s="118"/>
    </x:row>
    <x:row r="15">
      <x:c r="A15" s="38" t="str">
        <x:v>ILLUSTRATIVE KPI PLANNING CASE</x:v>
      </x:c>
      <x:c r="B15" s="38"/>
      <x:c r="C15" s="38"/>
      <x:c r="D15" s="38"/>
      <x:c r="E15" s="38"/>
      <x:c r="F15" s="38"/>
      <x:c r="G15" s="38"/>
    </x:row>
    <x:row r="16" ht="30" customHeight="1">
      <x:c r="A16" s="43" t="str">
        <x:v>Metric</x:v>
      </x:c>
      <x:c r="B16" s="43" t="str">
        <x:v>Current baseline</x:v>
      </x:c>
      <x:c r="C16" s="43" t="str">
        <x:v>6 months</x:v>
      </x:c>
      <x:c r="D16" s="43" t="str">
        <x:v>12 months</x:v>
      </x:c>
      <x:c r="E16" s="43" t="str">
        <x:v>24 months</x:v>
      </x:c>
      <x:c r="F16" s="43" t="str">
        <x:v>42 months</x:v>
      </x:c>
      <x:c r="G16" s="43" t="str">
        <x:v>Basis / caveat</x:v>
      </x:c>
    </x:row>
    <x:row r="17" ht="42" customHeight="1">
      <x:c r="A17" s="122" t="str">
        <x:v>Registered users</x:v>
      </x:c>
      <x:c r="B17" s="286" t="n">
        <x:v>300000</x:v>
      </x:c>
      <x:c r="C17" s="286" t="n">
        <x:v>500000</x:v>
      </x:c>
      <x:c r="D17" s="286" t="n">
        <x:v>800000</x:v>
      </x:c>
      <x:c r="E17" s="286" t="n">
        <x:v>1500000</x:v>
      </x:c>
      <x:c r="F17" s="286" t="n">
        <x:v>2500000</x:v>
      </x:c>
      <x:c r="G17" s="76" t="str">
        <x:v>Current baseline is management-provided; targets are illustrative</x:v>
      </x:c>
    </x:row>
    <x:row r="18" ht="42" customHeight="1">
      <x:c r="A18" s="122" t="str">
        <x:v>Monthly active users</x:v>
      </x:c>
      <x:c r="B18" s="286" t="n">
        <x:v>35000</x:v>
      </x:c>
      <x:c r="C18" s="286" t="n">
        <x:v>75000</x:v>
      </x:c>
      <x:c r="D18" s="286" t="n">
        <x:v>150000</x:v>
      </x:c>
      <x:c r="E18" s="286" t="n">
        <x:v>350000</x:v>
      </x:c>
      <x:c r="F18" s="286" t="n">
        <x:v>700000</x:v>
      </x:c>
      <x:c r="G18" s="76" t="str">
        <x:v>Current baseline is management-provided; targets are illustrative</x:v>
      </x:c>
    </x:row>
    <x:row r="19" ht="42" customHeight="1">
      <x:c r="A19" s="122" t="str">
        <x:v>Portfolio ventures</x:v>
      </x:c>
      <x:c r="B19" s="286" t="n">
        <x:v>6</x:v>
      </x:c>
      <x:c r="C19" s="286" t="n">
        <x:v>7</x:v>
      </x:c>
      <x:c r="D19" s="286" t="n">
        <x:v>8</x:v>
      </x:c>
      <x:c r="E19" s="286" t="n">
        <x:v>10</x:v>
      </x:c>
      <x:c r="F19" s="286" t="n">
        <x:v>12</x:v>
      </x:c>
      <x:c r="G19" s="76" t="str">
        <x:v>Includes current listed ventures plus new ventures</x:v>
      </x:c>
    </x:row>
    <x:row r="20" ht="42" customHeight="1">
      <x:c r="A20" s="122" t="str">
        <x:v>Live RWA offerings</x:v>
      </x:c>
      <x:c r="B20" s="286" t="n">
        <x:v>0</x:v>
      </x:c>
      <x:c r="C20" s="286" t="n">
        <x:v>1</x:v>
      </x:c>
      <x:c r="D20" s="286" t="n">
        <x:v>3</x:v>
      </x:c>
      <x:c r="E20" s="286" t="n">
        <x:v>8</x:v>
      </x:c>
      <x:c r="F20" s="286" t="n">
        <x:v>15</x:v>
      </x:c>
      <x:c r="G20" s="76" t="str">
        <x:v>Subject to legal and regulatory readiness</x:v>
      </x:c>
    </x:row>
    <x:row r="21" ht="42" customHeight="1">
      <x:c r="A21" s="122" t="str">
        <x:v>Active distribution markets</x:v>
      </x:c>
      <x:c r="B21" s="286" t="n">
        <x:v>1</x:v>
      </x:c>
      <x:c r="C21" s="286" t="n">
        <x:v>2</x:v>
      </x:c>
      <x:c r="D21" s="286" t="n">
        <x:v>3</x:v>
      </x:c>
      <x:c r="E21" s="286" t="n">
        <x:v>5</x:v>
      </x:c>
      <x:c r="F21" s="286" t="n">
        <x:v>7</x:v>
      </x:c>
      <x:c r="G21" s="76" t="str">
        <x:v>Market definition to be confirmed</x:v>
      </x:c>
    </x:row>
    <x:row r="22" ht="42" customHeight="1">
      <x:c r="A22" s="122" t="str">
        <x:v>Target operating break-even month</x:v>
      </x:c>
      <x:c r="B22" s="286"/>
      <x:c r="C22" s="286"/>
      <x:c r="D22" s="286"/>
      <x:c r="E22" s="286"/>
      <x:c r="F22" s="286" t="n">
        <x:v>42</x:v>
      </x:c>
      <x:c r="G22" s="76" t="str">
        <x:v>Management target; requires full operating model validation</x:v>
      </x:c>
    </x:row>
    <x:row r="23">
      <x:c r="A23" s="118"/>
      <x:c r="B23" s="118"/>
      <x:c r="C23" s="118"/>
      <x:c r="D23" s="118"/>
      <x:c r="E23" s="118"/>
      <x:c r="F23" s="118"/>
      <x:c r="G23" s="118"/>
    </x:row>
    <x:row r="24">
      <x:c r="A24" s="105" t="str">
        <x:v>The roadmap provides a disciplined investor narrative, but the numerical targets remain planning assumptions. Before final circulation, management should replace them with Company Board-approved operating projections tied to revenue, gross margin, burn, runway and cash break-even.</x:v>
      </x:c>
      <x:c r="B24" s="106"/>
      <x:c r="C24" s="106"/>
      <x:c r="D24" s="106"/>
      <x:c r="E24" s="106"/>
      <x:c r="F24" s="106"/>
      <x:c r="G24" s="107"/>
    </x:row>
    <x:row r="25">
      <x:c r="A25" s="108"/>
      <x:c r="B25" s="109"/>
      <x:c r="C25" s="109"/>
      <x:c r="D25" s="109"/>
      <x:c r="E25" s="109"/>
      <x:c r="F25" s="109"/>
      <x:c r="G25" s="110"/>
    </x:row>
    <x:row r="26">
      <x:c r="A26" s="108"/>
      <x:c r="B26" s="109"/>
      <x:c r="C26" s="109"/>
      <x:c r="D26" s="109"/>
      <x:c r="E26" s="109"/>
      <x:c r="F26" s="109"/>
      <x:c r="G26" s="110"/>
    </x:row>
    <x:row r="27">
      <x:c r="A27" s="111"/>
      <x:c r="B27" s="112"/>
      <x:c r="C27" s="112"/>
      <x:c r="D27" s="112"/>
      <x:c r="E27" s="112"/>
      <x:c r="F27" s="112"/>
      <x:c r="G27" s="113"/>
    </x:row>
  </x:sheetData>
  <x:mergeCells>
    <x:mergeCell ref="A1:G2"/>
    <x:mergeCell ref="A3:G3"/>
    <x:mergeCell ref="A5:G5"/>
    <x:mergeCell ref="A15:G15"/>
    <x:mergeCell ref="A24:G27"/>
  </x:mergeCells>
  <x:pageMargins left="0.7" right="0.7" top="0.75" bottom="0.75" header="0.3" footer="0.3"/>
  <x:legacyDrawing xmlns:r="http://schemas.openxmlformats.org/officeDocument/2006/relationships" r:id="Ra2f76d8a231140f9"/>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2" hidden="0" customWidth="1"/>
    <x:col min="3" max="3" width="22" hidden="0" customWidth="1"/>
    <x:col min="4" max="4" width="22" hidden="0" customWidth="1"/>
    <x:col min="5" max="5" width="22" hidden="0" customWidth="1"/>
    <x:col min="6" max="6" width="22" hidden="0" customWidth="1"/>
    <x:col min="7" max="7" width="22" hidden="0" customWidth="1"/>
    <x:col min="8" max="8" width="22" hidden="0" customWidth="1"/>
  </x:cols>
  <x:sheetData>
    <x:row r="1">
      <x:c r="A1" s="4" t="str">
        <x:v>GVB PORTFOLIO COVERAGE &amp; GVB-EQ-B INVESTOR RIGHTS</x:v>
      </x:c>
      <x:c r="B1" s="4"/>
      <x:c r="C1" s="4"/>
      <x:c r="D1" s="4"/>
      <x:c r="E1" s="4"/>
      <x:c r="F1" s="4"/>
      <x:c r="G1" s="4"/>
      <x:c r="H1" s="4"/>
    </x:row>
    <x:row r="2">
      <x:c r="A2" s="4"/>
      <x:c r="B2" s="4"/>
      <x:c r="C2" s="4"/>
      <x:c r="D2" s="4"/>
      <x:c r="E2" s="4"/>
      <x:c r="F2" s="4"/>
      <x:c r="G2" s="4"/>
      <x:c r="H2" s="4"/>
    </x:row>
    <x:row r="3" ht="28" customHeight="1">
      <x:c r="A3" s="8" t="str">
        <x:v>Round 1: $GVB utility-token exposure to Wallet + L1 / 0% company equity | Round 2: 4,000,000 GVB-EQ-B Class B shares / 8.51% of full GVB HoldCo</x:v>
      </x:c>
      <x:c r="B3" s="8"/>
      <x:c r="C3" s="8"/>
      <x:c r="D3" s="8"/>
      <x:c r="E3" s="8"/>
      <x:c r="F3" s="8"/>
      <x:c r="G3" s="8"/>
      <x:c r="H3" s="8"/>
    </x:row>
    <x:row r="4">
      <x:c r="A4" s="118"/>
      <x:c r="B4" s="118"/>
      <x:c r="C4" s="118"/>
      <x:c r="D4" s="118"/>
      <x:c r="E4" s="118"/>
      <x:c r="F4" s="118"/>
      <x:c r="G4" s="118"/>
      <x:c r="H4" s="118"/>
    </x:row>
    <x:row r="5">
      <x:c r="A5" s="38" t="str">
        <x:v>CURRENT PORTFOLIO SCHEDULE — TO BE LEGALLY VERIFIED</x:v>
      </x:c>
      <x:c r="B5" s="38"/>
      <x:c r="C5" s="38"/>
      <x:c r="D5" s="38"/>
      <x:c r="E5" s="38"/>
      <x:c r="F5" s="38"/>
      <x:c r="G5" s="38"/>
      <x:c r="H5" s="38"/>
    </x:row>
    <x:row r="6" ht="48" customHeight="1">
      <x:c r="A6" s="43" t="str">
        <x:v>Venture / platform</x:v>
      </x:c>
      <x:c r="B6" s="43" t="str">
        <x:v>Strategic role</x:v>
      </x:c>
      <x:c r="C6" s="43" t="str">
        <x:v>Primary value driver</x:v>
      </x:c>
      <x:c r="D6" s="43" t="str">
        <x:v>Current status</x:v>
      </x:c>
      <x:c r="E6" s="43" t="str">
        <x:v>Required closing treatment</x:v>
      </x:c>
      <x:c r="F6" s="43" t="str">
        <x:v>Investor economic route</x:v>
      </x:c>
      <x:c r="G6" s="43" t="str">
        <x:v>Direct project shares?</x:v>
      </x:c>
      <x:c r="H6" s="43" t="str">
        <x:v>Verification</x:v>
      </x:c>
    </x:row>
    <x:row r="7" ht="48" customHeight="1">
      <x:c r="A7" s="122" t="str">
        <x:v>GAYA Wallet</x:v>
      </x:c>
      <x:c r="B7" s="76" t="str">
        <x:v>Consumer access &amp; distribution</x:v>
      </x:c>
      <x:c r="C7" s="76" t="str">
        <x:v>Users, transactions, financial services</x:v>
      </x:c>
      <x:c r="D7" s="76" t="str">
        <x:v>Round 1 flagship scope; token-only investors have no project shares</x:v>
      </x:c>
      <x:c r="E7" s="76" t="str">
        <x:v>Document GVB-held equity, IP and contracts</x:v>
      </x:c>
      <x:c r="F7" s="214" t="str">
        <x:v>Indirect through GVB HoldCo</x:v>
      </x:c>
      <x:c r="G7" s="76" t="str">
        <x:v>Only if separately agreed</x:v>
      </x:c>
      <x:c r="H7" s="216" t="str">
        <x:v>Pending legal schedule</x:v>
      </x:c>
    </x:row>
    <x:row r="8" ht="48" customHeight="1">
      <x:c r="A8" s="122" t="str">
        <x:v>GAYA Layer 1 Blockchain</x:v>
      </x:c>
      <x:c r="B8" s="76" t="str">
        <x:v>Network infrastructure</x:v>
      </x:c>
      <x:c r="C8" s="76" t="str">
        <x:v>Execution, settlement and ecosystem activity</x:v>
      </x:c>
      <x:c r="D8" s="76" t="str">
        <x:v>Round 1 network scope; token-only investors have no company equity</x:v>
      </x:c>
      <x:c r="E8" s="76" t="str">
        <x:v>Document IP and entity ownership</x:v>
      </x:c>
      <x:c r="F8" s="214" t="str">
        <x:v>Indirect through GVB HoldCo</x:v>
      </x:c>
      <x:c r="G8" s="76" t="str">
        <x:v>Only if separately agreed</x:v>
      </x:c>
      <x:c r="H8" s="216" t="str">
        <x:v>Pending legal schedule</x:v>
      </x:c>
    </x:row>
    <x:row r="9" ht="48" customHeight="1">
      <x:c r="A9" s="122" t="str">
        <x:v>RWA &amp; Tokenization Platform</x:v>
      </x:c>
      <x:c r="B9" s="76" t="str">
        <x:v>Asset digitization</x:v>
      </x:c>
      <x:c r="C9" s="76" t="str">
        <x:v>Origination, issuance and distribution</x:v>
      </x:c>
      <x:c r="D9" s="76" t="str">
        <x:v>Added in expanded GVB scope</x:v>
      </x:c>
      <x:c r="E9" s="76" t="str">
        <x:v>Document IP, contracts and regulatory perimeter</x:v>
      </x:c>
      <x:c r="F9" s="214" t="str">
        <x:v>Indirect through GVB HoldCo</x:v>
      </x:c>
      <x:c r="G9" s="76" t="str">
        <x:v>Only if separately agreed</x:v>
      </x:c>
      <x:c r="H9" s="216" t="str">
        <x:v>Pending legal schedule</x:v>
      </x:c>
    </x:row>
    <x:row r="10" ht="48" customHeight="1">
      <x:c r="A10" s="122" t="str">
        <x:v>Automated Trading Bot</x:v>
      </x:c>
      <x:c r="B10" s="76" t="str">
        <x:v>Automated execution</x:v>
      </x:c>
      <x:c r="C10" s="76" t="str">
        <x:v>Subscription, performance and integration</x:v>
      </x:c>
      <x:c r="D10" s="76" t="str">
        <x:v>Added in expanded GVB scope</x:v>
      </x:c>
      <x:c r="E10" s="76" t="str">
        <x:v>Document code, IP and operating entity</x:v>
      </x:c>
      <x:c r="F10" s="214" t="str">
        <x:v>Indirect through GVB HoldCo</x:v>
      </x:c>
      <x:c r="G10" s="76" t="str">
        <x:v>Only if separately agreed</x:v>
      </x:c>
      <x:c r="H10" s="216" t="str">
        <x:v>Pending legal schedule</x:v>
      </x:c>
    </x:row>
    <x:row r="11" ht="48" customHeight="1">
      <x:c r="A11" s="122" t="str">
        <x:v>Private Investment Hub (PIH)</x:v>
      </x:c>
      <x:c r="B11" s="76" t="str">
        <x:v>Private-market access</x:v>
      </x:c>
      <x:c r="C11" s="76" t="str">
        <x:v>Structured opportunities and distribution</x:v>
      </x:c>
      <x:c r="D11" s="76" t="str">
        <x:v>Added in expanded GVB scope</x:v>
      </x:c>
      <x:c r="E11" s="76" t="str">
        <x:v>Document entity and commercial rights</x:v>
      </x:c>
      <x:c r="F11" s="214" t="str">
        <x:v>Indirect through GVB HoldCo</x:v>
      </x:c>
      <x:c r="G11" s="76" t="str">
        <x:v>Only if separately agreed</x:v>
      </x:c>
      <x:c r="H11" s="216" t="str">
        <x:v>Pending legal schedule</x:v>
      </x:c>
    </x:row>
    <x:row r="12" ht="48" customHeight="1">
      <x:c r="A12" s="122" t="str">
        <x:v>City Crafters</x:v>
      </x:c>
      <x:c r="B12" s="76" t="str">
        <x:v>Games &amp; interactive experiences</x:v>
      </x:c>
      <x:c r="C12" s="76" t="str">
        <x:v>Enterprise projects and portfolio diversification</x:v>
      </x:c>
      <x:c r="D12" s="76" t="str">
        <x:v>Operating portfolio company added to GVB scope</x:v>
      </x:c>
      <x:c r="E12" s="76" t="str">
        <x:v>Document GVB ownership percentage and rights</x:v>
      </x:c>
      <x:c r="F12" s="214" t="str">
        <x:v>Indirect through GVB HoldCo</x:v>
      </x:c>
      <x:c r="G12" s="76" t="str">
        <x:v>Only if separately agreed</x:v>
      </x:c>
      <x:c r="H12" s="216" t="str">
        <x:v>Pending legal schedule</x:v>
      </x:c>
    </x:row>
    <x:row r="13" ht="48" customHeight="1">
      <x:c r="A13" s="122" t="str">
        <x:v>Future GVB ventures</x:v>
      </x:c>
      <x:c r="B13" s="76" t="str">
        <x:v>New venture creation</x:v>
      </x:c>
      <x:c r="C13" s="76" t="str">
        <x:v>Portfolio expansion and optionality</x:v>
      </x:c>
      <x:c r="D13" s="76" t="str">
        <x:v>Future</x:v>
      </x:c>
      <x:c r="E13" s="76" t="str">
        <x:v>Must follow approved HoldCo investment policy</x:v>
      </x:c>
      <x:c r="F13" s="214" t="str">
        <x:v>Indirect through GVB HoldCo</x:v>
      </x:c>
      <x:c r="G13" s="76" t="str">
        <x:v>Preferential co-investment may apply</x:v>
      </x:c>
      <x:c r="H13" s="216" t="str">
        <x:v>Ongoing</x:v>
      </x:c>
    </x:row>
    <x:row r="14">
      <x:c r="A14" s="118"/>
      <x:c r="B14" s="118"/>
      <x:c r="C14" s="118"/>
      <x:c r="D14" s="118"/>
      <x:c r="E14" s="118"/>
      <x:c r="F14" s="118"/>
      <x:c r="G14" s="118"/>
      <x:c r="H14" s="118"/>
    </x:row>
    <x:row r="15">
      <x:c r="A15" s="38" t="str">
        <x:v>RECOMMENDED RIGHTS PACKAGE</x:v>
      </x:c>
      <x:c r="B15" s="38"/>
      <x:c r="C15" s="38"/>
      <x:c r="D15" s="38"/>
      <x:c r="E15" s="38"/>
      <x:c r="F15" s="38"/>
      <x:c r="G15" s="38"/>
      <x:c r="H15" s="38"/>
    </x:row>
    <x:row r="16" ht="36" customHeight="1">
      <x:c r="A16" s="43" t="str">
        <x:v>Right</x:v>
      </x:c>
      <x:c r="B16" s="43" t="str">
        <x:v>Recommended scope</x:v>
      </x:c>
      <x:c r="C16" s="43"/>
      <x:c r="D16" s="43"/>
      <x:c r="E16" s="43" t="str">
        <x:v>Founder impact</x:v>
      </x:c>
      <x:c r="F16" s="43"/>
      <x:c r="G16" s="43" t="str">
        <x:v>Investor benefit</x:v>
      </x:c>
      <x:c r="H16" s="43"/>
    </x:row>
    <x:row r="17" ht="36" customHeight="1">
      <x:c r="A17" s="122" t="str">
        <x:v>Portfolio-wide tokenized equity exposure</x:v>
      </x:c>
      <x:c r="B17" s="76" t="str">
        <x:v>GVB-EQ-B participates in all GVB-held economic interests listed in the verified closing schedule</x:v>
      </x:c>
      <x:c r="C17" s="76"/>
      <x:c r="D17" s="76"/>
      <x:c r="E17" s="287" t="str">
        <x:v>No extra project-level dilution</x:v>
      </x:c>
      <x:c r="F17" s="287"/>
      <x:c r="G17" s="288" t="str">
        <x:v>Diversified access</x:v>
      </x:c>
      <x:c r="H17" s="288"/>
    </x:row>
    <x:row r="18" ht="36" customHeight="1">
      <x:c r="A18" s="122" t="str">
        <x:v>Future venture policy</x:v>
      </x:c>
      <x:c r="B18" s="76" t="str">
        <x:v>New core ventures created by GVB are held under or for the benefit of HoldCo, subject to approved exceptions</x:v>
      </x:c>
      <x:c r="C18" s="76"/>
      <x:c r="D18" s="76"/>
      <x:c r="E18" s="287" t="str">
        <x:v>Clear corporate discipline</x:v>
      </x:c>
      <x:c r="F18" s="287"/>
      <x:c r="G18" s="288" t="str">
        <x:v>Captures future optionality</x:v>
      </x:c>
      <x:c r="H18" s="288"/>
    </x:row>
    <x:row r="19" ht="36" customHeight="1">
      <x:c r="A19" s="122" t="str">
        <x:v>Co-investment first look</x:v>
      </x:c>
      <x:c r="B19" s="76" t="str">
        <x:v>Preferential review of direct project-level rounds without guaranteed allocation</x:v>
      </x:c>
      <x:c r="C19" s="76"/>
      <x:c r="D19" s="76"/>
      <x:c r="E19" s="287" t="str">
        <x:v>Preserves financing flexibility</x:v>
      </x:c>
      <x:c r="F19" s="287"/>
      <x:c r="G19" s="288" t="str">
        <x:v>Optional concentrated exposure</x:v>
      </x:c>
      <x:c r="H19" s="288"/>
    </x:row>
    <x:row r="20" ht="36" customHeight="1">
      <x:c r="A20" s="122" t="str">
        <x:v>Future GVB-EQ-B pro-rata</x:v>
      </x:c>
      <x:c r="B20" s="76" t="str">
        <x:v>Right to maintain 8.51% in later GVB equity or tokenized-equity rounds</x:v>
      </x:c>
      <x:c r="C20" s="76"/>
      <x:c r="D20" s="76"/>
      <x:c r="E20" s="287" t="str">
        <x:v>Standard future dilution</x:v>
      </x:c>
      <x:c r="F20" s="287"/>
      <x:c r="G20" s="288" t="str">
        <x:v>Ownership protection</x:v>
      </x:c>
      <x:c r="H20" s="288"/>
    </x:row>
    <x:row r="21" ht="36" customHeight="1">
      <x:c r="A21" s="122" t="str">
        <x:v>Security-token ownership</x:v>
      </x:c>
      <x:c r="B21" s="76" t="str">
        <x:v>One GVB-EQ-B token equals one Class B Non-Voting Preferred Share, subject to the legal register</x:v>
      </x:c>
      <x:c r="C21" s="76"/>
      <x:c r="D21" s="76"/>
      <x:c r="E21" s="287" t="str">
        <x:v>No utility-token giveaway</x:v>
      </x:c>
      <x:c r="F21" s="287"/>
      <x:c r="G21" s="288" t="str">
        <x:v>Direct digital evidence of equity</x:v>
      </x:c>
      <x:c r="H21" s="288"/>
    </x:row>
    <x:row r="22" ht="36" customHeight="1">
      <x:c r="A22" s="122" t="str">
        <x:v>Reporting</x:v>
      </x:c>
      <x:c r="B22" s="76" t="str">
        <x:v>Quarterly GVB and portfolio KPI / financial update</x:v>
      </x:c>
      <x:c r="C22" s="76"/>
      <x:c r="D22" s="76"/>
      <x:c r="E22" s="287" t="str">
        <x:v>Professional governance</x:v>
      </x:c>
      <x:c r="F22" s="287"/>
      <x:c r="G22" s="288" t="str">
        <x:v>Ongoing transparency</x:v>
      </x:c>
      <x:c r="H22" s="288"/>
    </x:row>
    <x:row r="23">
      <x:c r="A23" s="118"/>
      <x:c r="B23" s="118"/>
      <x:c r="C23" s="118"/>
      <x:c r="D23" s="118"/>
      <x:c r="E23" s="118"/>
      <x:c r="F23" s="118"/>
      <x:c r="G23" s="118"/>
      <x:c r="H23" s="118"/>
    </x:row>
    <x:row r="24" ht="102" customHeight="1">
      <x:c r="A24" s="105" t="str">
        <x:v>Round and scope distinction: Round 1 was a $GVB utility-token sale for GAYA Wallet and GAYA Layer 1. The historical token-allocation basis is US$5.2M at US$0.32 for 16.25M utility tokens (13% of supply), while management confirms US$3.7M of actual cash proceeds were received. These holders have no GVB shares, no GVB-EQ security tokens and no direct project equity. Round 2 is a separate US$4.0M tokenized-equity financing of the broader GVB HoldCo at US$43M pre-money. The current silent investor receives 4,000,000 GVB-EQ-B tokenized Class B Non-Voting Preferred Shares representing 8.51% of GVB HoldCo after full funding. No board, observer, nomination, management, employment, agency or company-representation rights are granted.</x:v>
      </x:c>
      <x:c r="B24" s="106"/>
      <x:c r="C24" s="106"/>
      <x:c r="D24" s="106"/>
      <x:c r="E24" s="106"/>
      <x:c r="F24" s="106"/>
      <x:c r="G24" s="106"/>
      <x:c r="H24" s="107"/>
    </x:row>
    <x:row r="25" ht="30" customHeight="1">
      <x:c r="A25" s="108"/>
      <x:c r="B25" s="109"/>
      <x:c r="C25" s="109"/>
      <x:c r="D25" s="109"/>
      <x:c r="E25" s="109"/>
      <x:c r="F25" s="109"/>
      <x:c r="G25" s="109"/>
      <x:c r="H25" s="110"/>
    </x:row>
    <x:row r="26" ht="30" customHeight="1">
      <x:c r="A26" s="108"/>
      <x:c r="B26" s="109"/>
      <x:c r="C26" s="109"/>
      <x:c r="D26" s="109"/>
      <x:c r="E26" s="109"/>
      <x:c r="F26" s="109"/>
      <x:c r="G26" s="109"/>
      <x:c r="H26" s="110"/>
    </x:row>
    <x:row r="27">
      <x:c r="A27" s="111"/>
      <x:c r="B27" s="112"/>
      <x:c r="C27" s="112"/>
      <x:c r="D27" s="112"/>
      <x:c r="E27" s="112"/>
      <x:c r="F27" s="112"/>
      <x:c r="G27" s="112"/>
      <x:c r="H27" s="113"/>
    </x:row>
  </x:sheetData>
  <x:mergeCells>
    <x:mergeCell ref="A1:H2"/>
    <x:mergeCell ref="A3:H3"/>
    <x:mergeCell ref="A5:H5"/>
    <x:mergeCell ref="A15:H15"/>
    <x:mergeCell ref="B16:D16"/>
    <x:mergeCell ref="E16:F16"/>
    <x:mergeCell ref="G16:H16"/>
    <x:mergeCell ref="B17:D17"/>
    <x:mergeCell ref="E17:F17"/>
    <x:mergeCell ref="G17:H17"/>
    <x:mergeCell ref="B18:D18"/>
    <x:mergeCell ref="E18:F18"/>
    <x:mergeCell ref="G18:H18"/>
    <x:mergeCell ref="B19:D19"/>
    <x:mergeCell ref="E19:F19"/>
    <x:mergeCell ref="G19:H19"/>
    <x:mergeCell ref="B20:D20"/>
    <x:mergeCell ref="E20:F20"/>
    <x:mergeCell ref="G20:H20"/>
    <x:mergeCell ref="B21:D21"/>
    <x:mergeCell ref="E21:F21"/>
    <x:mergeCell ref="G21:H21"/>
    <x:mergeCell ref="B22:D22"/>
    <x:mergeCell ref="E22:F22"/>
    <x:mergeCell ref="G22:H22"/>
    <x:mergeCell ref="A24:H27"/>
  </x:mergeCell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26" hidden="0" customWidth="1"/>
    <x:col min="2" max="2" width="18" hidden="0" customWidth="1"/>
    <x:col min="3" max="3" width="14" hidden="0" customWidth="1"/>
    <x:col min="4" max="4" width="32" hidden="0" customWidth="1"/>
    <x:col min="5" max="5" width="34" hidden="0" customWidth="1"/>
    <x:col min="6" max="6" width="28"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2" hidden="0" customWidth="1"/>
    <x:col min="16" max="16" width="2" hidden="0" customWidth="1"/>
    <x:col min="17" max="17" width="2" hidden="0" customWidth="1"/>
    <x:col min="18" max="18" width="2" hidden="0" customWidth="1"/>
    <x:col min="19" max="19" width="2" hidden="0" customWidth="1"/>
    <x:col min="20" max="20" width="2" hidden="0" customWidth="1"/>
    <x:col min="21" max="21" width="2" hidden="0" customWidth="1"/>
    <x:col min="22" max="22" width="2" hidden="0" customWidth="1"/>
    <x:col min="23" max="23" width="2" hidden="0" customWidth="1"/>
    <x:col min="24" max="24" width="2" hidden="0" customWidth="1"/>
  </x:cols>
  <x:sheetData>
    <x:row r="1" ht="30" customHeight="1">
      <x:c r="A1" s="328" t="str">
        <x:v>GVB DUAL-TOKEN ECONOMICS | $GVB UTILITY TOKEN + GVB-EQ TOKENIZED EQUITY</x:v>
      </x:c>
      <x:c r="B1" s="328" t="str">
        <x:v>GVB-EQ-B SECURITY TOKEN ECONOMICS | TOKENIZED EQUITY</x:v>
      </x:c>
      <x:c r="C1" s="328" t="str">
        <x:v>GVB-EQ-B SECURITY TOKEN ECONOMICS | TOKENIZED EQUITY</x:v>
      </x:c>
      <x:c r="D1" s="328" t="str">
        <x:v>GVB-EQ-B SECURITY TOKEN ECONOMICS | TOKENIZED EQUITY</x:v>
      </x:c>
      <x:c r="E1" s="328" t="str">
        <x:v>GVB-EQ-B SECURITY TOKEN ECONOMICS | TOKENIZED EQUITY</x:v>
      </x:c>
      <x:c r="F1" s="328" t="str">
        <x:v>GVB-EQ-B SECURITY TOKEN ECONOMICS | TOKENIZED EQUITY</x:v>
      </x:c>
      <x:c r="G1" s="328" t="str">
        <x:v>GVB-EQ-B SECURITY TOKEN ECONOMICS | TOKENIZED EQUITY</x:v>
      </x:c>
      <x:c r="H1" s="328" t="str">
        <x:v>GVB-EQ-B SECURITY TOKEN ECONOMICS | TOKENIZED EQUITY</x:v>
      </x:c>
      <x:c r="I1" s="328" t="str">
        <x:v>GVB-EQ-B SECURITY TOKEN ECONOMICS | TOKENIZED EQUITY</x:v>
      </x:c>
      <x:c r="J1" s="328" t="str">
        <x:v>GVB-EQ-B SECURITY TOKEN ECONOMICS | TOKENIZED EQUITY</x:v>
      </x:c>
      <x:c r="K1" s="328" t="str">
        <x:v>GVB-EQ-B SECURITY TOKEN ECONOMICS | TOKENIZED EQUITY</x:v>
      </x:c>
      <x:c r="L1" s="328" t="str">
        <x:v>GVB-EQ-B SECURITY TOKEN ECONOMICS | TOKENIZED EQUITY</x:v>
      </x:c>
      <x:c r="M1" s="328" t="str">
        <x:v>GVB-EQ-B SECURITY TOKEN ECONOMICS | TOKENIZED EQUITY</x:v>
      </x:c>
      <x:c r="N1" s="328" t="str">
        <x:v>GVB-EQ-B SECURITY TOKEN ECONOMICS | TOKENIZED EQUITY</x:v>
      </x:c>
      <x:c r="O1"/>
      <x:c r="P1"/>
      <x:c r="Q1"/>
    </x:row>
    <x:row r="2">
      <x:c r="A2"/>
      <x:c r="B2"/>
      <x:c r="C2"/>
      <x:c r="D2"/>
      <x:c r="E2"/>
      <x:c r="F2"/>
      <x:c r="G2"/>
      <x:c r="H2"/>
      <x:c r="I2"/>
      <x:c r="J2"/>
      <x:c r="K2"/>
      <x:c r="L2"/>
      <x:c r="M2"/>
      <x:c r="N2"/>
      <x:c r="O2"/>
      <x:c r="P2"/>
      <x:c r="Q2"/>
    </x:row>
    <x:row r="3" ht="26" customHeight="1">
      <x:c r="A3" s="333" t="str">
        <x:v>Round 1: 16.25M $GVB utility tokens at US$0.32 / 13% of supply / 0% equity | Round 2: 4.0M GVB-EQ-B at US$1.00 / 8.51% company equity</x:v>
      </x:c>
      <x:c r="B3" s="333" t="str">
        <x:v>Investor instrument: 4,000,000 GVB-EQ-B tokens at US$1.00 each | every token represents one Class B Non-Voting Preferred Share</x:v>
      </x:c>
      <x:c r="C3" s="333" t="str">
        <x:v>Investor instrument: 4,000,000 GVB-EQ-B tokens at US$1.00 each | every token represents one Class B Non-Voting Preferred Share</x:v>
      </x:c>
      <x:c r="D3" s="333" t="str">
        <x:v>Investor instrument: 4,000,000 GVB-EQ-B tokens at US$1.00 each | every token represents one Class B Non-Voting Preferred Share</x:v>
      </x:c>
      <x:c r="E3" s="333" t="str">
        <x:v>Investor instrument: 4,000,000 GVB-EQ-B tokens at US$1.00 each | every token represents one Class B Non-Voting Preferred Share</x:v>
      </x:c>
      <x:c r="F3" s="333" t="str">
        <x:v>Investor instrument: 4,000,000 GVB-EQ-B tokens at US$1.00 each | every token represents one Class B Non-Voting Preferred Share</x:v>
      </x:c>
      <x:c r="G3" s="333" t="str">
        <x:v>Investor instrument: 4,000,000 GVB-EQ-B tokens at US$1.00 each | every token represents one Class B Non-Voting Preferred Share</x:v>
      </x:c>
      <x:c r="H3" s="333" t="str">
        <x:v>Investor instrument: 4,000,000 GVB-EQ-B tokens at US$1.00 each | every token represents one Class B Non-Voting Preferred Share</x:v>
      </x:c>
      <x:c r="I3" s="333" t="str">
        <x:v>Investor instrument: 4,000,000 GVB-EQ-B tokens at US$1.00 each | every token represents one Class B Non-Voting Preferred Share</x:v>
      </x:c>
      <x:c r="J3" s="333" t="str">
        <x:v>Investor instrument: 4,000,000 GVB-EQ-B tokens at US$1.00 each | every token represents one Class B Non-Voting Preferred Share</x:v>
      </x:c>
      <x:c r="K3" s="333" t="str">
        <x:v>Investor instrument: 4,000,000 GVB-EQ-B tokens at US$1.00 each | every token represents one Class B Non-Voting Preferred Share</x:v>
      </x:c>
      <x:c r="L3" s="333" t="str">
        <x:v>Investor instrument: 4,000,000 GVB-EQ-B tokens at US$1.00 each | every token represents one Class B Non-Voting Preferred Share</x:v>
      </x:c>
      <x:c r="M3" s="333" t="str">
        <x:v>Investor instrument: 4,000,000 GVB-EQ-B tokens at US$1.00 each | every token represents one Class B Non-Voting Preferred Share</x:v>
      </x:c>
      <x:c r="N3" s="333" t="str">
        <x:v>Investor instrument: 4,000,000 GVB-EQ-B tokens at US$1.00 each | every token represents one Class B Non-Voting Preferred Share</x:v>
      </x:c>
      <x:c r="O3"/>
      <x:c r="P3"/>
      <x:c r="Q3"/>
    </x:row>
    <x:row r="4">
      <x:c r="A4"/>
      <x:c r="B4"/>
      <x:c r="C4"/>
      <x:c r="D4"/>
      <x:c r="E4"/>
      <x:c r="F4"/>
      <x:c r="G4"/>
      <x:c r="H4"/>
      <x:c r="I4"/>
      <x:c r="J4"/>
      <x:c r="K4"/>
      <x:c r="L4"/>
      <x:c r="M4"/>
      <x:c r="N4"/>
      <x:c r="O4"/>
      <x:c r="P4"/>
      <x:c r="Q4"/>
    </x:row>
    <x:row r="5" ht="22" customHeight="1">
      <x:c r="A5" s="336" t="str">
        <x:v>SECURITY TOKEN TRACK — CURRENT PRIVATE ROUND</x:v>
      </x:c>
      <x:c r="B5" s="336" t="str">
        <x:v>CORE TOKENIZED EQUITY STRUCTURE</x:v>
      </x:c>
      <x:c r="C5" s="336" t="str">
        <x:v>CORE TOKENIZED EQUITY STRUCTURE</x:v>
      </x:c>
      <x:c r="D5" s="336" t="str">
        <x:v>CORE TOKENIZED EQUITY STRUCTURE</x:v>
      </x:c>
      <x:c r="E5" s="336" t="str">
        <x:v>CORE TOKENIZED EQUITY STRUCTURE</x:v>
      </x:c>
      <x:c r="F5" s="336" t="str">
        <x:v>CORE TOKENIZED EQUITY STRUCTURE</x:v>
      </x:c>
      <x:c r="G5" s="336" t="str">
        <x:v>CORE TOKENIZED EQUITY STRUCTURE</x:v>
      </x:c>
      <x:c r="H5" s="336" t="str">
        <x:v>CORE TOKENIZED EQUITY STRUCTURE</x:v>
      </x:c>
      <x:c r="I5" s="336" t="str">
        <x:v>CORE TOKENIZED EQUITY STRUCTURE</x:v>
      </x:c>
      <x:c r="J5" s="336" t="str">
        <x:v>CORE TOKENIZED EQUITY STRUCTURE</x:v>
      </x:c>
      <x:c r="K5" s="336" t="str">
        <x:v>CORE TOKENIZED EQUITY STRUCTURE</x:v>
      </x:c>
      <x:c r="L5" s="336" t="str">
        <x:v>CORE TOKENIZED EQUITY STRUCTURE</x:v>
      </x:c>
      <x:c r="M5" s="336" t="str">
        <x:v>CORE TOKENIZED EQUITY STRUCTURE</x:v>
      </x:c>
      <x:c r="N5" s="336" t="str">
        <x:v>CORE TOKENIZED EQUITY STRUCTURE</x:v>
      </x:c>
      <x:c r="O5"/>
      <x:c r="P5"/>
      <x:c r="Q5"/>
    </x:row>
    <x:row r="6" ht="28" customHeight="1">
      <x:c r="A6" s="341" t="str">
        <x:v>Metric</x:v>
      </x:c>
      <x:c r="B6" s="341" t="str">
        <x:v>Value</x:v>
      </x:c>
      <x:c r="C6" s="341" t="str">
        <x:v>Unit</x:v>
      </x:c>
      <x:c r="D6" s="341" t="str">
        <x:v>Investor interpretation</x:v>
      </x:c>
      <x:c r="E6"/>
      <x:c r="F6" s="341" t="str">
        <x:v>Security-token term</x:v>
      </x:c>
      <x:c r="G6" s="341" t="str">
        <x:v>Recommended structure</x:v>
      </x:c>
      <x:c r="H6" s="341" t="str">
        <x:v>Recommended structure</x:v>
      </x:c>
      <x:c r="I6" s="341" t="str">
        <x:v>Recommended structure</x:v>
      </x:c>
      <x:c r="J6" s="341" t="str">
        <x:v>Recommended structure</x:v>
      </x:c>
      <x:c r="K6" s="341" t="str">
        <x:v>Investor meaning</x:v>
      </x:c>
      <x:c r="L6" s="341" t="str">
        <x:v>Investor meaning</x:v>
      </x:c>
      <x:c r="M6" s="341" t="str">
        <x:v>Investor meaning</x:v>
      </x:c>
      <x:c r="N6" s="341" t="str">
        <x:v>Investor meaning</x:v>
      </x:c>
      <x:c r="O6"/>
      <x:c r="P6"/>
      <x:c r="Q6"/>
    </x:row>
    <x:row r="7">
      <x:c r="A7" s="348" t="str">
        <x:v>Post-money company equity valuation</x:v>
      </x:c>
      <x:c r="B7" s="670" t="n">
        <x:f>'Deal Structure'!$B$8</x:f>
        <x:v>47000000</x:v>
      </x:c>
      <x:c r="C7" s="348" t="str">
        <x:v>US$</x:v>
      </x:c>
      <x:c r="D7" s="348" t="str">
        <x:v>Company equity value after the US$4.0M investment</x:v>
      </x:c>
      <x:c r="E7"/>
      <x:c r="F7" s="348" t="str">
        <x:v>Underlying security</x:v>
      </x:c>
      <x:c r="G7" s="360" t="str">
        <x:v>Class B Non-Voting Preferred Share</x:v>
      </x:c>
      <x:c r="H7" s="360" t="str">
        <x:v>Class B Non-Voting Preferred Share</x:v>
      </x:c>
      <x:c r="I7" s="360" t="str">
        <x:v>Class B Non-Voting Preferred Share</x:v>
      </x:c>
      <x:c r="J7" s="360" t="str">
        <x:v>Class B Non-Voting Preferred Share</x:v>
      </x:c>
      <x:c r="K7" s="348" t="str">
        <x:v>Direct company equity interest</x:v>
      </x:c>
      <x:c r="L7" s="348" t="str">
        <x:v>Direct company equity interest</x:v>
      </x:c>
      <x:c r="M7" s="348" t="str">
        <x:v>Direct company equity interest</x:v>
      </x:c>
      <x:c r="N7" s="348" t="str">
        <x:v>Direct company equity interest</x:v>
      </x:c>
      <x:c r="O7"/>
      <x:c r="P7"/>
      <x:c r="Q7"/>
    </x:row>
    <x:row r="8">
      <x:c r="A8" s="349" t="str">
        <x:v>Pre-Private GVB-EQ-A founder units</x:v>
      </x:c>
      <x:c r="B8" s="355" t="n">
        <x:f>'Round Evolution'!$G$9</x:f>
        <x:v>43000000</x:v>
      </x:c>
      <x:c r="C8" s="349" t="str">
        <x:v>Units</x:v>
      </x:c>
      <x:c r="D8" s="349" t="str">
        <x:v>Founder / existing equity normalized at US$1.00 per unit</x:v>
      </x:c>
      <x:c r="E8"/>
      <x:c r="F8" s="349" t="str">
        <x:v>Security classification</x:v>
      </x:c>
      <x:c r="G8" s="361" t="str">
        <x:v>Tokenized equity / Security Token</x:v>
      </x:c>
      <x:c r="H8" s="361" t="str">
        <x:v>Tokenized equity / Security Token</x:v>
      </x:c>
      <x:c r="I8" s="361" t="str">
        <x:v>Tokenized equity / Security Token</x:v>
      </x:c>
      <x:c r="J8" s="361" t="str">
        <x:v>Tokenized equity / Security Token</x:v>
      </x:c>
      <x:c r="K8" s="349" t="str">
        <x:v>Not a utility or network-reward token</x:v>
      </x:c>
      <x:c r="L8" s="349" t="str">
        <x:v>Not a utility or network-reward token</x:v>
      </x:c>
      <x:c r="M8" s="349" t="str">
        <x:v>Not a utility or network-reward token</x:v>
      </x:c>
      <x:c r="N8" s="349" t="str">
        <x:v>Not a utility or network-reward token</x:v>
      </x:c>
      <x:c r="O8"/>
      <x:c r="P8"/>
      <x:c r="Q8"/>
    </x:row>
    <x:row r="9">
      <x:c r="A9" s="349" t="str">
        <x:v>Investor GVB-EQ-B issuance</x:v>
      </x:c>
      <x:c r="B9" s="355" t="n">
        <x:f>'Deal Structure'!$G$9</x:f>
        <x:v>4000000</x:v>
      </x:c>
      <x:c r="C9" s="349" t="str">
        <x:v>Tokens</x:v>
      </x:c>
      <x:c r="D9" s="349" t="str">
        <x:v>Issued only against funded capital</x:v>
      </x:c>
      <x:c r="E9"/>
      <x:c r="F9" s="349" t="str">
        <x:v>Economic rights</x:v>
      </x:c>
      <x:c r="G9" s="361" t="str">
        <x:v>Dividends, sale proceeds and liquidation economics</x:v>
      </x:c>
      <x:c r="H9" s="361" t="str">
        <x:v>Dividends, sale proceeds and liquidation economics</x:v>
      </x:c>
      <x:c r="I9" s="361" t="str">
        <x:v>Dividends, sale proceeds and liquidation economics</x:v>
      </x:c>
      <x:c r="J9" s="361" t="str">
        <x:v>Dividends, sale proceeds and liquidation economics</x:v>
      </x:c>
      <x:c r="K9" s="349" t="str">
        <x:v>Participates through the underlying share</x:v>
      </x:c>
      <x:c r="L9" s="349" t="str">
        <x:v>Participates through the underlying share</x:v>
      </x:c>
      <x:c r="M9" s="349" t="str">
        <x:v>Participates through the underlying share</x:v>
      </x:c>
      <x:c r="N9" s="349" t="str">
        <x:v>Participates through the underlying share</x:v>
      </x:c>
      <x:c r="O9"/>
      <x:c r="P9"/>
      <x:c r="Q9"/>
    </x:row>
    <x:row r="10">
      <x:c r="A10" s="349" t="str">
        <x:v>Post-money tokenized equity units</x:v>
      </x:c>
      <x:c r="B10" s="355" t="n">
        <x:f>B8+B9</x:f>
        <x:v>47000000</x:v>
      </x:c>
      <x:c r="C10" s="349" t="str">
        <x:v>Units</x:v>
      </x:c>
      <x:c r="D10" s="349" t="str">
        <x:v>Existing units + new investor tokens</x:v>
      </x:c>
      <x:c r="E10"/>
      <x:c r="F10" s="349" t="str">
        <x:v>Governance</x:v>
      </x:c>
      <x:c r="G10" s="361" t="str">
        <x:v>No board, observer, management or representation role</x:v>
      </x:c>
      <x:c r="H10" s="361" t="str">
        <x:v>No board, observer, management or representation role</x:v>
      </x:c>
      <x:c r="I10" s="361" t="str">
        <x:v>No board, observer, management or representation role</x:v>
      </x:c>
      <x:c r="J10" s="361" t="str">
        <x:v>No board, observer, management or representation role</x:v>
      </x:c>
      <x:c r="K10" s="349" t="str">
        <x:v>Silent investor by design</x:v>
      </x:c>
      <x:c r="L10" s="349" t="str">
        <x:v>Silent investor by design</x:v>
      </x:c>
      <x:c r="M10" s="349" t="str">
        <x:v>Silent investor by design</x:v>
      </x:c>
      <x:c r="N10" s="349" t="str">
        <x:v>Silent investor by design</x:v>
      </x:c>
      <x:c r="O10"/>
      <x:c r="P10"/>
      <x:c r="Q10"/>
    </x:row>
    <x:row r="11">
      <x:c r="A11" s="349" t="str">
        <x:v>GVB-EQ-B subscription price</x:v>
      </x:c>
      <x:c r="B11" s="671" t="n">
        <x:f>'Deal Structure'!$G$8</x:f>
        <x:v>1</x:v>
      </x:c>
      <x:c r="C11" s="349" t="str">
        <x:v>US$/token</x:v>
      </x:c>
      <x:c r="D11" s="349" t="str">
        <x:v>One dollar per tokenized preferred share</x:v>
      </x:c>
      <x:c r="E11"/>
      <x:c r="F11" s="349" t="str">
        <x:v>Voting</x:v>
      </x:c>
      <x:c r="G11" s="361" t="str">
        <x:v>Non-voting except mandatory class/statutory protections</x:v>
      </x:c>
      <x:c r="H11" s="361" t="str">
        <x:v>Non-voting except mandatory class/statutory protections</x:v>
      </x:c>
      <x:c r="I11" s="361" t="str">
        <x:v>Non-voting except mandatory class/statutory protections</x:v>
      </x:c>
      <x:c r="J11" s="361" t="str">
        <x:v>Non-voting except mandatory class/statutory protections</x:v>
      </x:c>
      <x:c r="K11" s="349" t="str">
        <x:v>No ordinary operational control</x:v>
      </x:c>
      <x:c r="L11" s="349" t="str">
        <x:v>No ordinary operational control</x:v>
      </x:c>
      <x:c r="M11" s="349" t="str">
        <x:v>No ordinary operational control</x:v>
      </x:c>
      <x:c r="N11" s="349" t="str">
        <x:v>No ordinary operational control</x:v>
      </x:c>
      <x:c r="O11"/>
      <x:c r="P11"/>
      <x:c r="Q11"/>
    </x:row>
    <x:row r="12">
      <x:c r="A12" s="349" t="str">
        <x:v>Investor post-money ownership</x:v>
      </x:c>
      <x:c r="B12" s="357" t="n">
        <x:f>B9/B10</x:f>
        <x:v>0.0851063829787234</x:v>
      </x:c>
      <x:c r="C12" s="349" t="str">
        <x:v>%</x:v>
      </x:c>
      <x:c r="D12" s="349" t="str">
        <x:v>Investor tokens / post-money equity units</x:v>
      </x:c>
      <x:c r="E12"/>
      <x:c r="F12" s="349" t="str">
        <x:v>Liquidation preference</x:v>
      </x:c>
      <x:c r="G12" s="361" t="str">
        <x:v>1x non-participating</x:v>
      </x:c>
      <x:c r="H12" s="361" t="str">
        <x:v>1x non-participating</x:v>
      </x:c>
      <x:c r="I12" s="361" t="str">
        <x:v>1x non-participating</x:v>
      </x:c>
      <x:c r="J12" s="361" t="str">
        <x:v>1x non-participating</x:v>
      </x:c>
      <x:c r="K12" s="349" t="str">
        <x:v>Downside protection without double-dipping</x:v>
      </x:c>
      <x:c r="L12" s="349" t="str">
        <x:v>Downside protection without double-dipping</x:v>
      </x:c>
      <x:c r="M12" s="349" t="str">
        <x:v>Downside protection without double-dipping</x:v>
      </x:c>
      <x:c r="N12" s="349" t="str">
        <x:v>Downside protection without double-dipping</x:v>
      </x:c>
      <x:c r="O12"/>
      <x:c r="P12"/>
      <x:c r="Q12"/>
    </x:row>
    <x:row r="13">
      <x:c r="A13" s="349" t="str">
        <x:v>Founder / existing post-money ownership</x:v>
      </x:c>
      <x:c r="B13" s="357" t="n">
        <x:f>B8/B10</x:f>
        <x:v>0.9148936170212766</x:v>
      </x:c>
      <x:c r="C13" s="349" t="str">
        <x:v>%</x:v>
      </x:c>
      <x:c r="D13" s="349" t="str">
        <x:v>Assumes founder owns 100% of GVB immediately before Round 2</x:v>
      </x:c>
      <x:c r="E13"/>
      <x:c r="F13" s="349" t="str">
        <x:v>Transfer</x:v>
      </x:c>
      <x:c r="G13" s="361" t="str">
        <x:v>Whitelisted holders; KYC/AML; issuer approval; ROFR</x:v>
      </x:c>
      <x:c r="H13" s="361" t="str">
        <x:v>Whitelisted holders; KYC/AML; issuer approval; ROFR</x:v>
      </x:c>
      <x:c r="I13" s="361" t="str">
        <x:v>Whitelisted holders; KYC/AML; issuer approval; ROFR</x:v>
      </x:c>
      <x:c r="J13" s="361" t="str">
        <x:v>Whitelisted holders; KYC/AML; issuer approval; ROFR</x:v>
      </x:c>
      <x:c r="K13" s="349" t="str">
        <x:v>Controlled private-security transfers</x:v>
      </x:c>
      <x:c r="L13" s="349" t="str">
        <x:v>Controlled private-security transfers</x:v>
      </x:c>
      <x:c r="M13" s="349" t="str">
        <x:v>Controlled private-security transfers</x:v>
      </x:c>
      <x:c r="N13" s="349" t="str">
        <x:v>Controlled private-security transfers</x:v>
      </x:c>
      <x:c r="O13"/>
      <x:c r="P13"/>
      <x:c r="Q13"/>
    </x:row>
    <x:row r="14">
      <x:c r="A14" s="350" t="str">
        <x:v>Round 1 GVB-EQ security tokens / equity</x:v>
      </x:c>
      <x:c r="B14" s="672" t="n">
        <x:f>'Round Evolution'!$G$14</x:f>
        <x:v>0</x:v>
      </x:c>
      <x:c r="C14" s="350" t="str">
        <x:v>Tokens / shares</x:v>
      </x:c>
      <x:c r="D14" s="350" t="str">
        <x:v>Zero — Round 1 investors purchased $GVB utility tokens only</x:v>
      </x:c>
      <x:c r="E14"/>
      <x:c r="F14" s="350" t="str">
        <x:v>Registry priority</x:v>
      </x:c>
      <x:c r="G14" s="362" t="str">
        <x:v>Statutory shareholder register + reconciled token ledger</x:v>
      </x:c>
      <x:c r="H14" s="362" t="str">
        <x:v>Statutory shareholder register + reconciled token ledger</x:v>
      </x:c>
      <x:c r="I14" s="362" t="str">
        <x:v>Statutory shareholder register + reconciled token ledger</x:v>
      </x:c>
      <x:c r="J14" s="362" t="str">
        <x:v>Statutory shareholder register + reconciled token ledger</x:v>
      </x:c>
      <x:c r="K14" s="350" t="str">
        <x:v>Legal ownership is auditable</x:v>
      </x:c>
      <x:c r="L14" s="350" t="str">
        <x:v>Legal ownership is auditable</x:v>
      </x:c>
      <x:c r="M14" s="350" t="str">
        <x:v>Legal ownership is auditable</x:v>
      </x:c>
      <x:c r="N14" s="350" t="str">
        <x:v>Legal ownership is auditable</x:v>
      </x:c>
      <x:c r="O14"/>
      <x:c r="P14"/>
      <x:c r="Q14"/>
    </x:row>
    <x:row r="15" ht="24" customHeight="1">
      <x:c r="A15" s="684" t="str">
        <x:v>TOKENIZED EQUITY CAP TABLE AT FULL CLOSING</x:v>
      </x:c>
      <x:c r="B15" s="685"/>
      <x:c r="C15" s="684"/>
      <x:c r="D15" s="684"/>
      <x:c r="E15" s="686"/>
      <x:c r="F15" s="686"/>
      <x:c r="G15" s="686"/>
      <x:c r="H15" s="686"/>
      <x:c r="I15" s="686"/>
      <x:c r="J15" s="686"/>
      <x:c r="K15" s="686"/>
      <x:c r="L15" s="686"/>
      <x:c r="M15" s="686"/>
      <x:c r="N15" s="686"/>
      <x:c r="O15"/>
      <x:c r="P15"/>
      <x:c r="Q15"/>
    </x:row>
    <x:row r="16" ht="26" customHeight="1">
      <x:c r="A16" s="688" t="str">
        <x:v>Holder / class</x:v>
      </x:c>
      <x:c r="B16" s="688" t="str">
        <x:v>Equity units</x:v>
      </x:c>
      <x:c r="C16" s="688" t="str">
        <x:v>Security tokens</x:v>
      </x:c>
      <x:c r="D16" s="688" t="str">
        <x:v>Ownership</x:v>
      </x:c>
      <x:c r="E16" s="688" t="str">
        <x:v>Voting / role</x:v>
      </x:c>
      <x:c r="F16" s="688" t="str">
        <x:v>Economic interest</x:v>
      </x:c>
      <x:c r="G16" s="688"/>
      <x:c r="H16" s="688"/>
      <x:c r="I16" s="688"/>
      <x:c r="J16" s="688"/>
      <x:c r="K16" s="688"/>
      <x:c r="L16" s="688"/>
      <x:c r="M16" s="688"/>
      <x:c r="N16" s="688"/>
      <x:c r="O16"/>
      <x:c r="P16"/>
      <x:c r="Q16"/>
    </x:row>
    <x:row r="17" ht="30" customHeight="1">
      <x:c r="A17" s="707" t="str">
        <x:v>Founder / existing holder — GVB-EQ-A</x:v>
      </x:c>
      <x:c r="B17" s="708" t="n">
        <x:f>B8</x:f>
        <x:v>43000000</x:v>
      </x:c>
      <x:c r="C17" s="708" t="n">
        <x:f>B17</x:f>
        <x:v>43000000</x:v>
      </x:c>
      <x:c r="D17" s="709" t="n">
        <x:f>B17/B20</x:f>
        <x:v>0.9148936170212766</x:v>
      </x:c>
      <x:c r="E17" s="707" t="str">
        <x:v>Founder / existing governance rights</x:v>
      </x:c>
      <x:c r="F17" s="707" t="str">
        <x:v>91.49% residual company equity</x:v>
      </x:c>
      <x:c r="G17"/>
      <x:c r="H17"/>
      <x:c r="I17"/>
      <x:c r="J17"/>
      <x:c r="K17"/>
      <x:c r="L17"/>
      <x:c r="M17"/>
      <x:c r="N17"/>
      <x:c r="O17"/>
      <x:c r="P17"/>
      <x:c r="Q17"/>
    </x:row>
    <x:row r="18" ht="30" customHeight="1">
      <x:c r="A18" s="710" t="str">
        <x:v>Round 1 $GVB utility-token holders</x:v>
      </x:c>
      <x:c r="B18" s="711" t="n">
        <x:f>0</x:f>
        <x:v>0</x:v>
      </x:c>
      <x:c r="C18" s="711" t="n">
        <x:f>0</x:f>
        <x:v>0</x:v>
      </x:c>
      <x:c r="D18" s="712" t="n">
        <x:f>0</x:f>
        <x:v>0</x:v>
      </x:c>
      <x:c r="E18" s="710" t="str">
        <x:v>No company governance rights</x:v>
      </x:c>
      <x:c r="F18" s="710" t="str">
        <x:v>Utility/network-token rights only</x:v>
      </x:c>
      <x:c r="G18"/>
      <x:c r="H18"/>
      <x:c r="I18"/>
      <x:c r="J18"/>
      <x:c r="K18"/>
      <x:c r="L18"/>
      <x:c r="M18"/>
      <x:c r="N18"/>
      <x:c r="O18"/>
      <x:c r="P18"/>
      <x:c r="Q18"/>
    </x:row>
    <x:row r="19" ht="30" customHeight="1">
      <x:c r="A19" s="710" t="str">
        <x:v>Silent investor — GVB-EQ-B</x:v>
      </x:c>
      <x:c r="B19" s="711" t="n">
        <x:f>B9</x:f>
        <x:v>4000000</x:v>
      </x:c>
      <x:c r="C19" s="711" t="n">
        <x:f>B19</x:f>
        <x:v>4000000</x:v>
      </x:c>
      <x:c r="D19" s="712" t="n">
        <x:f>B19/B20</x:f>
        <x:v>0.0851063829787234</x:v>
      </x:c>
      <x:c r="E19" s="710" t="str">
        <x:v>Class B non-voting; no board or management role</x:v>
      </x:c>
      <x:c r="F19" s="710" t="str">
        <x:v>Class B preferred equity economics</x:v>
      </x:c>
      <x:c r="G19"/>
      <x:c r="H19"/>
      <x:c r="I19"/>
      <x:c r="J19"/>
      <x:c r="K19"/>
      <x:c r="L19"/>
      <x:c r="M19"/>
      <x:c r="N19"/>
      <x:c r="O19"/>
      <x:c r="P19"/>
      <x:c r="Q19"/>
    </x:row>
    <x:row r="20" ht="30" customHeight="1">
      <x:c r="A20" s="719" t="str">
        <x:v>Post-Private total</x:v>
      </x:c>
      <x:c r="B20" s="720" t="n">
        <x:f>SUM(B17:B19)</x:f>
        <x:v>47000000</x:v>
      </x:c>
      <x:c r="C20" s="720" t="n">
        <x:f>SUM(C17:C19)</x:f>
        <x:v>47000000</x:v>
      </x:c>
      <x:c r="D20" s="721" t="n">
        <x:f>SUM(D17:D19)</x:f>
        <x:v>1</x:v>
      </x:c>
      <x:c r="E20" s="719" t="str">
        <x:v>Company total</x:v>
      </x:c>
      <x:c r="F20" s="719" t="str">
        <x:v>100% equity economics</x:v>
      </x:c>
      <x:c r="G20"/>
      <x:c r="H20"/>
      <x:c r="I20"/>
      <x:c r="J20"/>
      <x:c r="K20"/>
      <x:c r="L20"/>
      <x:c r="M20"/>
      <x:c r="N20"/>
      <x:c r="O20"/>
      <x:c r="P20"/>
      <x:c r="Q20"/>
    </x:row>
    <x:row r="21" ht="34" customHeight="1">
      <x:c r="A21" s="747" t="str">
        <x:v>Instrument separation: $GVB is the network / ecosystem utility token and does not represent company ownership. GVB-EQ is the tokenized-equity layer. Founder/existing shares are modeled as 43.0M GVB-EQ-A security tokens; the current silent investor receives 4.0M GVB-EQ-B security tokens. Round 1 $GVB holders receive zero GVB-EQ and zero company equity. The statutory shareholder register remains the controlling legal ownership record.</x:v>
      </x:c>
      <x:c r="B21" s="748"/>
      <x:c r="C21" s="748"/>
      <x:c r="D21" s="749"/>
      <x:c r="E21" s="750"/>
      <x:c r="F21" s="750"/>
      <x:c r="G21" s="751"/>
      <x:c r="H21" s="751"/>
      <x:c r="I21" s="751"/>
      <x:c r="J21" s="751"/>
      <x:c r="K21" s="751"/>
      <x:c r="L21" s="751"/>
      <x:c r="M21" s="751"/>
      <x:c r="N21" s="752"/>
      <x:c r="O21"/>
      <x:c r="P21"/>
      <x:c r="Q21"/>
    </x:row>
    <x:row r="22" ht="34" customHeight="1">
      <x:c r="A22" s="742"/>
      <x:c r="B22" s="743"/>
      <x:c r="C22" s="743"/>
      <x:c r="D22" s="743"/>
      <x:c r="E22" s="743"/>
      <x:c r="F22" s="743"/>
      <x:c r="G22" s="743"/>
      <x:c r="H22" s="743"/>
      <x:c r="I22" s="743"/>
      <x:c r="J22" s="743"/>
      <x:c r="K22" s="743"/>
      <x:c r="L22" s="743"/>
      <x:c r="M22" s="743"/>
      <x:c r="N22" s="744"/>
      <x:c r="O22"/>
      <x:c r="P22"/>
      <x:c r="Q22"/>
    </x:row>
    <x:row r="23">
      <x:c r="A23"/>
      <x:c r="B23"/>
      <x:c r="C23"/>
      <x:c r="D23"/>
      <x:c r="E23"/>
      <x:c r="F23"/>
      <x:c r="G23"/>
      <x:c r="H23"/>
      <x:c r="I23"/>
      <x:c r="J23"/>
      <x:c r="K23"/>
      <x:c r="L23"/>
      <x:c r="M23"/>
      <x:c r="N23"/>
      <x:c r="O23"/>
      <x:c r="P23"/>
      <x:c r="Q23"/>
    </x:row>
    <x:row r="24" ht="22" customHeight="1">
      <x:c r="A24" s="336" t="str">
        <x:v>TRANSFER, CUSTODY &amp; OWNERSHIP CONTROLS</x:v>
      </x:c>
      <x:c r="B24" s="336" t="str">
        <x:v>TRANSFER, CUSTODY &amp; OWNERSHIP CONTROLS</x:v>
      </x:c>
      <x:c r="C24" s="336" t="str">
        <x:v>TRANSFER, CUSTODY &amp; OWNERSHIP CONTROLS</x:v>
      </x:c>
      <x:c r="D24" s="336" t="str">
        <x:v>TRANSFER, CUSTODY &amp; OWNERSHIP CONTROLS</x:v>
      </x:c>
      <x:c r="E24" s="336" t="str">
        <x:v>TRANSFER, CUSTODY &amp; OWNERSHIP CONTROLS</x:v>
      </x:c>
      <x:c r="F24" s="336" t="str">
        <x:v>TRANSFER, CUSTODY &amp; OWNERSHIP CONTROLS</x:v>
      </x:c>
      <x:c r="G24" s="336" t="str">
        <x:v>TRANSFER, CUSTODY &amp; OWNERSHIP CONTROLS</x:v>
      </x:c>
      <x:c r="H24" s="336" t="str">
        <x:v>TRANSFER, CUSTODY &amp; OWNERSHIP CONTROLS</x:v>
      </x:c>
      <x:c r="I24" s="336" t="str">
        <x:v>TRANSFER, CUSTODY &amp; OWNERSHIP CONTROLS</x:v>
      </x:c>
      <x:c r="J24" s="336" t="str">
        <x:v>TRANSFER, CUSTODY &amp; OWNERSHIP CONTROLS</x:v>
      </x:c>
      <x:c r="K24" s="336" t="str">
        <x:v>TRANSFER, CUSTODY &amp; OWNERSHIP CONTROLS</x:v>
      </x:c>
      <x:c r="L24" s="336" t="str">
        <x:v>TRANSFER, CUSTODY &amp; OWNERSHIP CONTROLS</x:v>
      </x:c>
      <x:c r="M24" s="336" t="str">
        <x:v>TRANSFER, CUSTODY &amp; OWNERSHIP CONTROLS</x:v>
      </x:c>
      <x:c r="N24" s="336" t="str">
        <x:v>TRANSFER, CUSTODY &amp; OWNERSHIP CONTROLS</x:v>
      </x:c>
      <x:c r="O24"/>
      <x:c r="P24"/>
      <x:c r="Q24"/>
    </x:row>
    <x:row r="25" ht="28" customHeight="1">
      <x:c r="A25" s="341" t="str">
        <x:v>Control</x:v>
      </x:c>
      <x:c r="B25" s="341" t="str">
        <x:v>Required rule</x:v>
      </x:c>
      <x:c r="C25" s="341" t="str">
        <x:v>Required rule</x:v>
      </x:c>
      <x:c r="D25" s="341" t="str">
        <x:v>Required rule</x:v>
      </x:c>
      <x:c r="E25" s="341" t="str">
        <x:v>Required rule</x:v>
      </x:c>
      <x:c r="F25" s="341" t="str">
        <x:v>Operational method</x:v>
      </x:c>
      <x:c r="G25" s="341" t="str">
        <x:v>Operational method</x:v>
      </x:c>
      <x:c r="H25" s="341" t="str">
        <x:v>Operational method</x:v>
      </x:c>
      <x:c r="I25" s="341" t="str">
        <x:v>Operational method</x:v>
      </x:c>
      <x:c r="J25" s="341" t="str">
        <x:v>Investor effect</x:v>
      </x:c>
      <x:c r="K25" s="341" t="str">
        <x:v>Investor effect</x:v>
      </x:c>
      <x:c r="L25" s="341" t="str">
        <x:v>Investor effect</x:v>
      </x:c>
      <x:c r="M25" s="341" t="str">
        <x:v>Investor effect</x:v>
      </x:c>
      <x:c r="N25" s="341" t="str">
        <x:v>Investor effect</x:v>
      </x:c>
      <x:c r="O25"/>
      <x:c r="P25"/>
      <x:c r="Q25"/>
    </x:row>
    <x:row r="26">
      <x:c r="A26" s="348" t="str">
        <x:v>KYC / AML whitelist</x:v>
      </x:c>
      <x:c r="B26" s="348" t="str">
        <x:v>Only verified eligible holders</x:v>
      </x:c>
      <x:c r="C26" s="348" t="str">
        <x:v>Only verified eligible holders</x:v>
      </x:c>
      <x:c r="D26" s="348" t="str">
        <x:v>Only verified eligible holders</x:v>
      </x:c>
      <x:c r="E26" s="348" t="str">
        <x:v>Only verified eligible holders</x:v>
      </x:c>
      <x:c r="F26" s="348" t="str">
        <x:v>Compliance approval before mint or transfer</x:v>
      </x:c>
      <x:c r="G26" s="348" t="str">
        <x:v>Compliance approval before mint or transfer</x:v>
      </x:c>
      <x:c r="H26" s="348" t="str">
        <x:v>Compliance approval before mint or transfer</x:v>
      </x:c>
      <x:c r="I26" s="348" t="str">
        <x:v>Compliance approval before mint or transfer</x:v>
      </x:c>
      <x:c r="J26" s="360" t="str">
        <x:v>Prevents uncontrolled circulation</x:v>
      </x:c>
      <x:c r="K26" s="360" t="str">
        <x:v>Prevents uncontrolled circulation</x:v>
      </x:c>
      <x:c r="L26" s="360" t="str">
        <x:v>Prevents uncontrolled circulation</x:v>
      </x:c>
      <x:c r="M26" s="360" t="str">
        <x:v>Prevents uncontrolled circulation</x:v>
      </x:c>
      <x:c r="N26" s="360" t="str">
        <x:v>Prevents uncontrolled circulation</x:v>
      </x:c>
      <x:c r="O26"/>
      <x:c r="P26"/>
      <x:c r="Q26"/>
    </x:row>
    <x:row r="27">
      <x:c r="A27" s="349" t="str">
        <x:v>Approved wallet</x:v>
      </x:c>
      <x:c r="B27" s="349" t="str">
        <x:v>One or more verified investor wallets</x:v>
      </x:c>
      <x:c r="C27" s="349" t="str">
        <x:v>One or more verified investor wallets</x:v>
      </x:c>
      <x:c r="D27" s="349" t="str">
        <x:v>One or more verified investor wallets</x:v>
      </x:c>
      <x:c r="E27" s="349" t="str">
        <x:v>One or more verified investor wallets</x:v>
      </x:c>
      <x:c r="F27" s="349" t="str">
        <x:v>Wallet bound to legal holder record</x:v>
      </x:c>
      <x:c r="G27" s="349" t="str">
        <x:v>Wallet bound to legal holder record</x:v>
      </x:c>
      <x:c r="H27" s="349" t="str">
        <x:v>Wallet bound to legal holder record</x:v>
      </x:c>
      <x:c r="I27" s="349" t="str">
        <x:v>Wallet bound to legal holder record</x:v>
      </x:c>
      <x:c r="J27" s="361" t="str">
        <x:v>Clear evidence of digital control</x:v>
      </x:c>
      <x:c r="K27" s="361" t="str">
        <x:v>Clear evidence of digital control</x:v>
      </x:c>
      <x:c r="L27" s="361" t="str">
        <x:v>Clear evidence of digital control</x:v>
      </x:c>
      <x:c r="M27" s="361" t="str">
        <x:v>Clear evidence of digital control</x:v>
      </x:c>
      <x:c r="N27" s="361" t="str">
        <x:v>Clear evidence of digital control</x:v>
      </x:c>
      <x:c r="O27"/>
      <x:c r="P27"/>
      <x:c r="Q27"/>
    </x:row>
    <x:row r="28">
      <x:c r="A28" s="349" t="str">
        <x:v>Corporate register</x:v>
      </x:c>
      <x:c r="B28" s="349" t="str">
        <x:v>Token ledger must reconcile 1:1</x:v>
      </x:c>
      <x:c r="C28" s="349" t="str">
        <x:v>Token ledger must reconcile 1:1</x:v>
      </x:c>
      <x:c r="D28" s="349" t="str">
        <x:v>Token ledger must reconcile 1:1</x:v>
      </x:c>
      <x:c r="E28" s="349" t="str">
        <x:v>Token ledger must reconcile 1:1</x:v>
      </x:c>
      <x:c r="F28" s="349" t="str">
        <x:v>Issuer / registrar updates at each closing and transfer</x:v>
      </x:c>
      <x:c r="G28" s="349" t="str">
        <x:v>Issuer / registrar updates at each closing and transfer</x:v>
      </x:c>
      <x:c r="H28" s="349" t="str">
        <x:v>Issuer / registrar updates at each closing and transfer</x:v>
      </x:c>
      <x:c r="I28" s="349" t="str">
        <x:v>Issuer / registrar updates at each closing and transfer</x:v>
      </x:c>
      <x:c r="J28" s="361" t="str">
        <x:v>Corporate record supports enforceability</x:v>
      </x:c>
      <x:c r="K28" s="361" t="str">
        <x:v>Corporate record supports enforceability</x:v>
      </x:c>
      <x:c r="L28" s="361" t="str">
        <x:v>Corporate record supports enforceability</x:v>
      </x:c>
      <x:c r="M28" s="361" t="str">
        <x:v>Corporate record supports enforceability</x:v>
      </x:c>
      <x:c r="N28" s="361" t="str">
        <x:v>Corporate record supports enforceability</x:v>
      </x:c>
      <x:c r="O28"/>
      <x:c r="P28"/>
      <x:c r="Q28"/>
    </x:row>
    <x:row r="29">
      <x:c r="A29" s="349" t="str">
        <x:v>Transfer approval</x:v>
      </x:c>
      <x:c r="B29" s="349" t="str">
        <x:v>No permissionless public transfer</x:v>
      </x:c>
      <x:c r="C29" s="349" t="str">
        <x:v>No permissionless public transfer</x:v>
      </x:c>
      <x:c r="D29" s="349" t="str">
        <x:v>No permissionless public transfer</x:v>
      </x:c>
      <x:c r="E29" s="349" t="str">
        <x:v>No permissionless public transfer</x:v>
      </x:c>
      <x:c r="F29" s="349" t="str">
        <x:v>Issuer or licensed intermediary validates transferee</x:v>
      </x:c>
      <x:c r="G29" s="349" t="str">
        <x:v>Issuer or licensed intermediary validates transferee</x:v>
      </x:c>
      <x:c r="H29" s="349" t="str">
        <x:v>Issuer or licensed intermediary validates transferee</x:v>
      </x:c>
      <x:c r="I29" s="349" t="str">
        <x:v>Issuer or licensed intermediary validates transferee</x:v>
      </x:c>
      <x:c r="J29" s="361" t="str">
        <x:v>Private-security transfer discipline</x:v>
      </x:c>
      <x:c r="K29" s="361" t="str">
        <x:v>Private-security transfer discipline</x:v>
      </x:c>
      <x:c r="L29" s="361" t="str">
        <x:v>Private-security transfer discipline</x:v>
      </x:c>
      <x:c r="M29" s="361" t="str">
        <x:v>Private-security transfer discipline</x:v>
      </x:c>
      <x:c r="N29" s="361" t="str">
        <x:v>Private-security transfer discipline</x:v>
      </x:c>
      <x:c r="O29"/>
      <x:c r="P29"/>
      <x:c r="Q29"/>
    </x:row>
    <x:row r="30">
      <x:c r="A30" s="349" t="str">
        <x:v>Smart-contract controls</x:v>
      </x:c>
      <x:c r="B30" s="349" t="str">
        <x:v>Pause, force transfer, burn/remint and recovery where lawful</x:v>
      </x:c>
      <x:c r="C30" s="349" t="str">
        <x:v>Pause, force transfer, burn/remint and recovery where lawful</x:v>
      </x:c>
      <x:c r="D30" s="349" t="str">
        <x:v>Pause, force transfer, burn/remint and recovery where lawful</x:v>
      </x:c>
      <x:c r="E30" s="349" t="str">
        <x:v>Pause, force transfer, burn/remint and recovery where lawful</x:v>
      </x:c>
      <x:c r="F30" s="349" t="str">
        <x:v>Administrative controls documented and audited</x:v>
      </x:c>
      <x:c r="G30" s="349" t="str">
        <x:v>Administrative controls documented and audited</x:v>
      </x:c>
      <x:c r="H30" s="349" t="str">
        <x:v>Administrative controls documented and audited</x:v>
      </x:c>
      <x:c r="I30" s="349" t="str">
        <x:v>Administrative controls documented and audited</x:v>
      </x:c>
      <x:c r="J30" s="361" t="str">
        <x:v>Lost-key and compliance recovery path</x:v>
      </x:c>
      <x:c r="K30" s="361" t="str">
        <x:v>Lost-key and compliance recovery path</x:v>
      </x:c>
      <x:c r="L30" s="361" t="str">
        <x:v>Lost-key and compliance recovery path</x:v>
      </x:c>
      <x:c r="M30" s="361" t="str">
        <x:v>Lost-key and compliance recovery path</x:v>
      </x:c>
      <x:c r="N30" s="361" t="str">
        <x:v>Lost-key and compliance recovery path</x:v>
      </x:c>
      <x:c r="O30"/>
      <x:c r="P30"/>
      <x:c r="Q30"/>
    </x:row>
    <x:row r="31">
      <x:c r="A31" s="349" t="str">
        <x:v>Custody</x:v>
      </x:c>
      <x:c r="B31" s="349" t="str">
        <x:v>Self-custody or regulated custodian as permitted</x:v>
      </x:c>
      <x:c r="C31" s="349" t="str">
        <x:v>Self-custody or regulated custodian as permitted</x:v>
      </x:c>
      <x:c r="D31" s="349" t="str">
        <x:v>Self-custody or regulated custodian as permitted</x:v>
      </x:c>
      <x:c r="E31" s="349" t="str">
        <x:v>Self-custody or regulated custodian as permitted</x:v>
      </x:c>
      <x:c r="F31" s="349" t="str">
        <x:v>Custody terms identify control and beneficial owner</x:v>
      </x:c>
      <x:c r="G31" s="349" t="str">
        <x:v>Custody terms identify control and beneficial owner</x:v>
      </x:c>
      <x:c r="H31" s="349" t="str">
        <x:v>Custody terms identify control and beneficial owner</x:v>
      </x:c>
      <x:c r="I31" s="349" t="str">
        <x:v>Custody terms identify control and beneficial owner</x:v>
      </x:c>
      <x:c r="J31" s="361" t="str">
        <x:v>Flexible but controlled holding</x:v>
      </x:c>
      <x:c r="K31" s="361" t="str">
        <x:v>Flexible but controlled holding</x:v>
      </x:c>
      <x:c r="L31" s="361" t="str">
        <x:v>Flexible but controlled holding</x:v>
      </x:c>
      <x:c r="M31" s="361" t="str">
        <x:v>Flexible but controlled holding</x:v>
      </x:c>
      <x:c r="N31" s="361" t="str">
        <x:v>Flexible but controlled holding</x:v>
      </x:c>
      <x:c r="O31"/>
      <x:c r="P31"/>
      <x:c r="Q31"/>
    </x:row>
    <x:row r="32">
      <x:c r="A32" s="349" t="str">
        <x:v>Corporate actions</x:v>
      </x:c>
      <x:c r="B32" s="349" t="str">
        <x:v>Distributions follow verified record date</x:v>
      </x:c>
      <x:c r="C32" s="349" t="str">
        <x:v>Distributions follow verified record date</x:v>
      </x:c>
      <x:c r="D32" s="349" t="str">
        <x:v>Distributions follow verified record date</x:v>
      </x:c>
      <x:c r="E32" s="349" t="str">
        <x:v>Distributions follow verified record date</x:v>
      </x:c>
      <x:c r="F32" s="349" t="str">
        <x:v>Cash or compliant on-chain settlement after approvals</x:v>
      </x:c>
      <x:c r="G32" s="349" t="str">
        <x:v>Cash or compliant on-chain settlement after approvals</x:v>
      </x:c>
      <x:c r="H32" s="349" t="str">
        <x:v>Cash or compliant on-chain settlement after approvals</x:v>
      </x:c>
      <x:c r="I32" s="349" t="str">
        <x:v>Cash or compliant on-chain settlement after approvals</x:v>
      </x:c>
      <x:c r="J32" s="361" t="str">
        <x:v>Dividend and exit rights remain linked to shares</x:v>
      </x:c>
      <x:c r="K32" s="361" t="str">
        <x:v>Dividend and exit rights remain linked to shares</x:v>
      </x:c>
      <x:c r="L32" s="361" t="str">
        <x:v>Dividend and exit rights remain linked to shares</x:v>
      </x:c>
      <x:c r="M32" s="361" t="str">
        <x:v>Dividend and exit rights remain linked to shares</x:v>
      </x:c>
      <x:c r="N32" s="361" t="str">
        <x:v>Dividend and exit rights remain linked to shares</x:v>
      </x:c>
      <x:c r="O32"/>
      <x:c r="P32"/>
      <x:c r="Q32"/>
    </x:row>
    <x:row r="33">
      <x:c r="A33" s="350" t="str">
        <x:v>No utility mechanics</x:v>
      </x:c>
      <x:c r="B33" s="350" t="str">
        <x:v>No mining, staking rewards, fee token or airdrops</x:v>
      </x:c>
      <x:c r="C33" s="350" t="str">
        <x:v>No mining, staking rewards, fee token or airdrops</x:v>
      </x:c>
      <x:c r="D33" s="350" t="str">
        <x:v>No mining, staking rewards, fee token or airdrops</x:v>
      </x:c>
      <x:c r="E33" s="350" t="str">
        <x:v>No mining, staking rewards, fee token or airdrops</x:v>
      </x:c>
      <x:c r="F33" s="350" t="str">
        <x:v>Security token used only as digital equity evidence</x:v>
      </x:c>
      <x:c r="G33" s="350" t="str">
        <x:v>Security token used only as digital equity evidence</x:v>
      </x:c>
      <x:c r="H33" s="350" t="str">
        <x:v>Security token used only as digital equity evidence</x:v>
      </x:c>
      <x:c r="I33" s="350" t="str">
        <x:v>Security token used only as digital equity evidence</x:v>
      </x:c>
      <x:c r="J33" s="362" t="str">
        <x:v>Avoids dilution and utility/equity confusion</x:v>
      </x:c>
      <x:c r="K33" s="362" t="str">
        <x:v>Avoids dilution and utility/equity confusion</x:v>
      </x:c>
      <x:c r="L33" s="362" t="str">
        <x:v>Avoids dilution and utility/equity confusion</x:v>
      </x:c>
      <x:c r="M33" s="362" t="str">
        <x:v>Avoids dilution and utility/equity confusion</x:v>
      </x:c>
      <x:c r="N33" s="362" t="str">
        <x:v>Avoids dilution and utility/equity confusion</x:v>
      </x:c>
      <x:c r="O33"/>
      <x:c r="P33"/>
      <x:c r="Q33"/>
    </x:row>
    <x:row r="34">
      <x:c r="A34"/>
      <x:c r="B34"/>
      <x:c r="C34"/>
      <x:c r="D34"/>
      <x:c r="E34"/>
      <x:c r="F34"/>
      <x:c r="G34"/>
      <x:c r="H34"/>
      <x:c r="I34"/>
      <x:c r="J34"/>
      <x:c r="K34"/>
      <x:c r="L34"/>
      <x:c r="M34"/>
      <x:c r="N34"/>
      <x:c r="O34"/>
      <x:c r="P34"/>
      <x:c r="Q34"/>
    </x:row>
    <x:row r="35" ht="48" customHeight="1">
      <x:c r="A35" s="379" t="str">
        <x:v>Regulatory note: the workbook intentionally structures GVB-EQ-B as a Security Token because its rights are the same as or substantially similar to a company share. Final issuance, marketing, custody and transfer mechanics require a documented DFSA perimeter analysis, the correct DIFC corporate approvals and legally effective shareholder documentation.</x:v>
      </x:c>
      <x:c r="B35" s="380" t="str">
        <x:v>Regulatory note: the workbook intentionally structures GVB-EQ-B as a Security Token because its rights are the same as or substantially similar to a company share. Final issuance, marketing, custody and transfer mechanics require a documented DFSA perimeter analysis, the correct DIFC corporate approvals and legally effective shareholder documentation.</x:v>
      </x:c>
      <x:c r="C35" s="380" t="str">
        <x:v>Regulatory note: the workbook intentionally structures GVB-EQ-B as a Security Token because its rights are the same as or substantially similar to a company share. Final issuance, marketing, custody and transfer mechanics require a documented DFSA perimeter analysis, the correct DIFC corporate approvals and legally effective shareholder documentation.</x:v>
      </x:c>
      <x:c r="D35" s="380" t="str">
        <x:v>Regulatory note: the workbook intentionally structures GVB-EQ-B as a Security Token because its rights are the same as or substantially similar to a company share. Final issuance, marketing, custody and transfer mechanics require a documented DFSA perimeter analysis, the correct DIFC corporate approvals and legally effective shareholder documentation.</x:v>
      </x:c>
      <x:c r="E35" s="380" t="str">
        <x:v>Regulatory note: the workbook intentionally structures GVB-EQ-B as a Security Token because its rights are the same as or substantially similar to a company share. Final issuance, marketing, custody and transfer mechanics require a documented DFSA perimeter analysis, the correct DIFC corporate approvals and legally effective shareholder documentation.</x:v>
      </x:c>
      <x:c r="F35" s="380" t="str">
        <x:v>Regulatory note: the workbook intentionally structures GVB-EQ-B as a Security Token because its rights are the same as or substantially similar to a company share. Final issuance, marketing, custody and transfer mechanics require a documented DFSA perimeter analysis, the correct DIFC corporate approvals and legally effective shareholder documentation.</x:v>
      </x:c>
      <x:c r="G35" s="380" t="str">
        <x:v>Regulatory note: the workbook intentionally structures GVB-EQ-B as a Security Token because its rights are the same as or substantially similar to a company share. Final issuance, marketing, custody and transfer mechanics require a documented DFSA perimeter analysis, the correct DIFC corporate approvals and legally effective shareholder documentation.</x:v>
      </x:c>
      <x:c r="H35" s="380" t="str">
        <x:v>Regulatory note: the workbook intentionally structures GVB-EQ-B as a Security Token because its rights are the same as or substantially similar to a company share. Final issuance, marketing, custody and transfer mechanics require a documented DFSA perimeter analysis, the correct DIFC corporate approvals and legally effective shareholder documentation.</x:v>
      </x:c>
      <x:c r="I35" s="380" t="str">
        <x:v>Regulatory note: the workbook intentionally structures GVB-EQ-B as a Security Token because its rights are the same as or substantially similar to a company share. Final issuance, marketing, custody and transfer mechanics require a documented DFSA perimeter analysis, the correct DIFC corporate approvals and legally effective shareholder documentation.</x:v>
      </x:c>
      <x:c r="J35" s="380" t="str">
        <x:v>Regulatory note: the workbook intentionally structures GVB-EQ-B as a Security Token because its rights are the same as or substantially similar to a company share. Final issuance, marketing, custody and transfer mechanics require a documented DFSA perimeter analysis, the correct DIFC corporate approvals and legally effective shareholder documentation.</x:v>
      </x:c>
      <x:c r="K35" s="380" t="str">
        <x:v>Regulatory note: the workbook intentionally structures GVB-EQ-B as a Security Token because its rights are the same as or substantially similar to a company share. Final issuance, marketing, custody and transfer mechanics require a documented DFSA perimeter analysis, the correct DIFC corporate approvals and legally effective shareholder documentation.</x:v>
      </x:c>
      <x:c r="L35" s="380" t="str">
        <x:v>Regulatory note: the workbook intentionally structures GVB-EQ-B as a Security Token because its rights are the same as or substantially similar to a company share. Final issuance, marketing, custody and transfer mechanics require a documented DFSA perimeter analysis, the correct DIFC corporate approvals and legally effective shareholder documentation.</x:v>
      </x:c>
      <x:c r="M35" s="380" t="str">
        <x:v>Regulatory note: the workbook intentionally structures GVB-EQ-B as a Security Token because its rights are the same as or substantially similar to a company share. Final issuance, marketing, custody and transfer mechanics require a documented DFSA perimeter analysis, the correct DIFC corporate approvals and legally effective shareholder documentation.</x:v>
      </x:c>
      <x:c r="N35" s="381" t="str">
        <x:v>Regulatory note: the workbook intentionally structures GVB-EQ-B as a Security Token because its rights are the same as or substantially similar to a company share. Final issuance, marketing, custody and transfer mechanics require a documented DFSA perimeter analysis, the correct DIFC corporate approvals and legally effective shareholder documentation.</x:v>
      </x:c>
      <x:c r="O35"/>
      <x:c r="P35"/>
      <x:c r="Q35"/>
    </x:row>
    <x:row r="36" ht="2" customHeight="1">
      <x:c r="A36"/>
      <x:c r="B36"/>
      <x:c r="C36"/>
      <x:c r="D36"/>
      <x:c r="E36"/>
      <x:c r="F36"/>
      <x:c r="G36"/>
      <x:c r="H36"/>
      <x:c r="I36"/>
      <x:c r="J36"/>
      <x:c r="K36"/>
      <x:c r="L36"/>
      <x:c r="M36"/>
      <x:c r="N36"/>
      <x:c r="O36"/>
      <x:c r="P36"/>
      <x:c r="Q36"/>
    </x:row>
    <x:row r="37" ht="2" customHeight="1">
      <x:c r="A37"/>
      <x:c r="B37"/>
      <x:c r="C37"/>
      <x:c r="D37"/>
      <x:c r="E37"/>
      <x:c r="F37"/>
      <x:c r="G37"/>
      <x:c r="H37"/>
      <x:c r="I37"/>
      <x:c r="J37"/>
      <x:c r="K37"/>
      <x:c r="L37"/>
      <x:c r="M37"/>
      <x:c r="N37"/>
      <x:c r="O37"/>
      <x:c r="P37"/>
      <x:c r="Q37"/>
    </x:row>
    <x:row r="38" ht="2" customHeight="1">
      <x:c r="A38"/>
      <x:c r="B38"/>
      <x:c r="C38"/>
      <x:c r="D38"/>
      <x:c r="E38"/>
      <x:c r="F38"/>
      <x:c r="G38"/>
      <x:c r="H38"/>
      <x:c r="I38"/>
      <x:c r="J38"/>
      <x:c r="K38"/>
      <x:c r="L38"/>
      <x:c r="M38"/>
      <x:c r="N38"/>
      <x:c r="O38"/>
      <x:c r="P38"/>
      <x:c r="Q38"/>
    </x:row>
    <x:row r="39" ht="2" customHeight="1">
      <x:c r="A39"/>
      <x:c r="B39"/>
      <x:c r="C39"/>
      <x:c r="D39"/>
      <x:c r="E39"/>
      <x:c r="F39"/>
      <x:c r="G39"/>
      <x:c r="H39"/>
      <x:c r="I39"/>
      <x:c r="J39"/>
      <x:c r="K39"/>
      <x:c r="L39"/>
      <x:c r="M39"/>
      <x:c r="N39"/>
      <x:c r="O39"/>
      <x:c r="P39"/>
      <x:c r="Q39"/>
    </x:row>
    <x:row r="40" ht="2" customHeight="1"/>
    <x:row r="41" ht="2" customHeight="1"/>
    <x:row r="42" ht="2" customHeight="1"/>
    <x:row r="43" ht="2" customHeight="1"/>
    <x:row r="44" ht="2" customHeight="1"/>
    <x:row r="45" ht="2" customHeight="1"/>
    <x:row r="46" ht="2" customHeight="1"/>
    <x:row r="47" ht="2" customHeight="1"/>
    <x:row r="48" ht="2" customHeight="1"/>
    <x:row r="49" ht="2" customHeight="1"/>
    <x:row r="50" ht="2" customHeight="1"/>
    <x:row r="51" ht="2" customHeight="1"/>
    <x:row r="52" ht="2" customHeight="1"/>
    <x:row r="53" ht="2" customHeight="1"/>
    <x:row r="54" ht="2" customHeight="1"/>
    <x:row r="55" ht="2" customHeight="1"/>
    <x:row r="56" ht="2" customHeight="1"/>
    <x:row r="57" ht="2" customHeight="1"/>
    <x:row r="58" ht="2" customHeight="1"/>
    <x:row r="59" ht="2" customHeight="1"/>
    <x:row r="60" ht="2" customHeight="1"/>
    <x:row r="61" ht="2" customHeight="1"/>
    <x:row r="62" ht="2" customHeight="1"/>
    <x:row r="63" ht="2" customHeight="1"/>
    <x:row r="64" ht="2" customHeight="1"/>
    <x:row r="65" ht="2" customHeight="1"/>
    <x:row r="66" ht="2" customHeight="1"/>
    <x:row r="67" ht="2" customHeight="1"/>
    <x:row r="68" ht="2" customHeight="1"/>
    <x:row r="69" ht="2" customHeight="1"/>
    <x:row r="70" ht="2" customHeight="1"/>
  </x:sheetData>
  <x:mergeCells>
    <x:mergeCell ref="A1:N1"/>
    <x:mergeCell ref="A3:N3"/>
    <x:mergeCell ref="A5:N5"/>
    <x:mergeCell ref="G6:J6"/>
    <x:mergeCell ref="K6:N6"/>
    <x:mergeCell ref="G7:J7"/>
    <x:mergeCell ref="K7:N7"/>
    <x:mergeCell ref="G8:J8"/>
    <x:mergeCell ref="K8:N8"/>
    <x:mergeCell ref="G9:J9"/>
    <x:mergeCell ref="K9:N9"/>
    <x:mergeCell ref="G10:J10"/>
    <x:mergeCell ref="K10:N10"/>
    <x:mergeCell ref="G11:J11"/>
    <x:mergeCell ref="K11:N11"/>
    <x:mergeCell ref="G12:J12"/>
    <x:mergeCell ref="K12:N12"/>
    <x:mergeCell ref="G13:J13"/>
    <x:mergeCell ref="K13:N13"/>
    <x:mergeCell ref="G14:J14"/>
    <x:mergeCell ref="K14:N14"/>
    <x:mergeCell ref="A24:N24"/>
    <x:mergeCell ref="B25:E25"/>
    <x:mergeCell ref="F25:I25"/>
    <x:mergeCell ref="J25:N25"/>
    <x:mergeCell ref="B26:E26"/>
    <x:mergeCell ref="F26:I26"/>
    <x:mergeCell ref="J26:N26"/>
    <x:mergeCell ref="B27:E27"/>
    <x:mergeCell ref="F27:I27"/>
    <x:mergeCell ref="J27:N27"/>
    <x:mergeCell ref="B28:E28"/>
    <x:mergeCell ref="F28:I28"/>
    <x:mergeCell ref="J28:N28"/>
    <x:mergeCell ref="B29:E29"/>
    <x:mergeCell ref="F29:I29"/>
    <x:mergeCell ref="J29:N29"/>
    <x:mergeCell ref="B30:E30"/>
    <x:mergeCell ref="F30:I30"/>
    <x:mergeCell ref="J30:N30"/>
    <x:mergeCell ref="B31:E31"/>
    <x:mergeCell ref="F31:I31"/>
    <x:mergeCell ref="J31:N31"/>
    <x:mergeCell ref="B32:E32"/>
    <x:mergeCell ref="F32:I32"/>
    <x:mergeCell ref="J32:N32"/>
    <x:mergeCell ref="B33:E33"/>
    <x:mergeCell ref="F33:I33"/>
    <x:mergeCell ref="J33:N33"/>
    <x:mergeCell ref="A35:N35"/>
    <x:mergeCell ref="A15:N15"/>
    <x:mergeCell ref="A21:N22"/>
  </x:mergeCells>
  <x:pageMargins left="0.7" right="0.7" top="0.75" bottom="0.75" header="0.3" footer="0.3"/>
  <x:legacyDrawing xmlns:r="http://schemas.openxmlformats.org/officeDocument/2006/relationships" r:id="R236dbf1cb9a44869"/>
</x:worksheet>
</file>

<file path=xl/worksheets/sheet8.xml><?xml version="1.0" encoding="utf-8"?>
<x:worksheet xmlns:x="http://schemas.openxmlformats.org/spreadsheetml/2006/main">
  <x:sheetViews>
    <x:sheetView showGridLines="0" workbookViewId="0"/>
  </x:sheetViews>
  <x:sheetFormatPr defaultRowHeight="15"/>
  <x:cols>
    <x:col min="1" max="1" width="24" hidden="0" customWidth="1"/>
    <x:col min="2" max="2" width="16" hidden="0" customWidth="1"/>
    <x:col min="3" max="3" width="18" hidden="0" customWidth="1"/>
    <x:col min="4" max="4" width="18" hidden="0" customWidth="1"/>
    <x:col min="5" max="5" width="18" hidden="0" customWidth="1"/>
    <x:col min="6" max="6" width="18" hidden="0" customWidth="1"/>
    <x:col min="7" max="7" width="18" hidden="0" customWidth="1"/>
    <x:col min="8" max="8" width="38" hidden="0" customWidth="1"/>
    <x:col min="9" max="9" width="4" hidden="0" customWidth="1"/>
    <x:col min="10" max="10" width="18" hidden="0" customWidth="1"/>
    <x:col min="11" max="11" width="18" hidden="0" customWidth="1"/>
    <x:col min="12" max="12" width="18" hidden="0" customWidth="1"/>
    <x:col min="13" max="13" width="18" hidden="0" customWidth="1"/>
    <x:col min="14" max="14" width="18" hidden="0" customWidth="1"/>
    <x:col min="15" max="15" width="2" hidden="0" customWidth="1"/>
    <x:col min="16" max="16" width="2" hidden="0" customWidth="1"/>
    <x:col min="17" max="17" width="2" hidden="0" customWidth="1"/>
    <x:col min="18" max="18" width="2" hidden="0" customWidth="1"/>
    <x:col min="19" max="19" width="2" hidden="0" customWidth="1"/>
    <x:col min="20" max="20" width="2" hidden="0" customWidth="1"/>
    <x:col min="21" max="21" width="2" hidden="0" customWidth="1"/>
    <x:col min="22" max="22" width="2" hidden="0" customWidth="1"/>
    <x:col min="23" max="23" width="2" hidden="0" customWidth="1"/>
    <x:col min="24" max="24" width="2" hidden="0" customWidth="1"/>
  </x:cols>
  <x:sheetData>
    <x:row r="1" ht="30" customHeight="1">
      <x:c r="A1" s="328" t="str">
        <x:v>GVB TOKEN LEDGERS | GVB-EQ SECURITY ISSUANCE + $GVB UTILITY ALLOCATION</x:v>
      </x:c>
      <x:c r="B1" s="328" t="str">
        <x:v>GVB-EQ-B SECURITY TOKEN ISSUANCE &amp; CONTROL SCHEDULE</x:v>
      </x:c>
      <x:c r="C1" s="328" t="str">
        <x:v>GVB-EQ-B SECURITY TOKEN ISSUANCE &amp; CONTROL SCHEDULE</x:v>
      </x:c>
      <x:c r="D1" s="328" t="str">
        <x:v>GVB-EQ-B SECURITY TOKEN ISSUANCE &amp; CONTROL SCHEDULE</x:v>
      </x:c>
      <x:c r="E1" s="328" t="str">
        <x:v>GVB-EQ-B SECURITY TOKEN ISSUANCE &amp; CONTROL SCHEDULE</x:v>
      </x:c>
      <x:c r="F1" s="328" t="str">
        <x:v>GVB-EQ-B SECURITY TOKEN ISSUANCE &amp; CONTROL SCHEDULE</x:v>
      </x:c>
      <x:c r="G1" s="328" t="str">
        <x:v>GVB-EQ-B SECURITY TOKEN ISSUANCE &amp; CONTROL SCHEDULE</x:v>
      </x:c>
      <x:c r="H1" s="328" t="str">
        <x:v>GVB-EQ-B SECURITY TOKEN ISSUANCE &amp; CONTROL SCHEDULE</x:v>
      </x:c>
      <x:c r="I1" s="328" t="str">
        <x:v>GVB-EQ-B SECURITY TOKEN ISSUANCE &amp; CONTROL SCHEDULE</x:v>
      </x:c>
      <x:c r="J1" s="328" t="str">
        <x:v>GVB-EQ-B SECURITY TOKEN ISSUANCE &amp; CONTROL SCHEDULE</x:v>
      </x:c>
      <x:c r="K1" s="328" t="str">
        <x:v>GVB-EQ-B SECURITY TOKEN ISSUANCE &amp; CONTROL SCHEDULE</x:v>
      </x:c>
      <x:c r="L1" s="328" t="str">
        <x:v>GVB-EQ-B SECURITY TOKEN ISSUANCE &amp; CONTROL SCHEDULE</x:v>
      </x:c>
      <x:c r="M1" s="328" t="str">
        <x:v>GVB-EQ-B SECURITY TOKEN ISSUANCE &amp; CONTROL SCHEDULE</x:v>
      </x:c>
      <x:c r="N1" s="328" t="str">
        <x:v>GVB-EQ-B SECURITY TOKEN ISSUANCE &amp; CONTROL SCHEDULE</x:v>
      </x:c>
      <x:c r="O1"/>
      <x:c r="P1"/>
      <x:c r="Q1"/>
      <x:c r="R1"/>
      <x:c r="S1"/>
      <x:c r="T1"/>
      <x:c r="U1"/>
      <x:c r="V1"/>
      <x:c r="W1"/>
      <x:c r="X1"/>
    </x:row>
    <x:row r="2">
      <x:c r="A2"/>
      <x:c r="B2"/>
      <x:c r="C2"/>
      <x:c r="D2"/>
      <x:c r="E2"/>
      <x:c r="F2"/>
      <x:c r="G2"/>
      <x:c r="H2"/>
      <x:c r="I2"/>
      <x:c r="J2"/>
      <x:c r="K2"/>
      <x:c r="L2"/>
      <x:c r="M2"/>
      <x:c r="N2"/>
      <x:c r="O2"/>
      <x:c r="P2"/>
      <x:c r="Q2"/>
      <x:c r="R2"/>
      <x:c r="S2"/>
      <x:c r="T2"/>
      <x:c r="U2"/>
      <x:c r="V2"/>
      <x:c r="W2"/>
      <x:c r="X2"/>
    </x:row>
    <x:row r="3" ht="28" customHeight="1">
      <x:c r="A3" s="333" t="str">
        <x:v>Round 2 GVB-EQ-B is issued only against funded capital. Round 1 $GVB utility allocation is tracked separately and never enters the company equity cap table.</x:v>
      </x:c>
      <x:c r="B3" s="333" t="str">
        <x:v>No emissions, mining, staking or airdrops | tokenized shares are issued only against funded capital at each closing</x:v>
      </x:c>
      <x:c r="C3" s="333" t="str">
        <x:v>No emissions, mining, staking or airdrops | tokenized shares are issued only against funded capital at each closing</x:v>
      </x:c>
      <x:c r="D3" s="333" t="str">
        <x:v>No emissions, mining, staking or airdrops | tokenized shares are issued only against funded capital at each closing</x:v>
      </x:c>
      <x:c r="E3" s="333" t="str">
        <x:v>No emissions, mining, staking or airdrops | tokenized shares are issued only against funded capital at each closing</x:v>
      </x:c>
      <x:c r="F3" s="333" t="str">
        <x:v>No emissions, mining, staking or airdrops | tokenized shares are issued only against funded capital at each closing</x:v>
      </x:c>
      <x:c r="G3" s="333" t="str">
        <x:v>No emissions, mining, staking or airdrops | tokenized shares are issued only against funded capital at each closing</x:v>
      </x:c>
      <x:c r="H3" s="333" t="str">
        <x:v>No emissions, mining, staking or airdrops | tokenized shares are issued only against funded capital at each closing</x:v>
      </x:c>
      <x:c r="I3" s="333" t="str">
        <x:v>No emissions, mining, staking or airdrops | tokenized shares are issued only against funded capital at each closing</x:v>
      </x:c>
      <x:c r="J3" s="333" t="str">
        <x:v>No emissions, mining, staking or airdrops | tokenized shares are issued only against funded capital at each closing</x:v>
      </x:c>
      <x:c r="K3" s="333" t="str">
        <x:v>No emissions, mining, staking or airdrops | tokenized shares are issued only against funded capital at each closing</x:v>
      </x:c>
      <x:c r="L3" s="333" t="str">
        <x:v>No emissions, mining, staking or airdrops | tokenized shares are issued only against funded capital at each closing</x:v>
      </x:c>
      <x:c r="M3" s="333" t="str">
        <x:v>No emissions, mining, staking or airdrops | tokenized shares are issued only against funded capital at each closing</x:v>
      </x:c>
      <x:c r="N3" s="333" t="str">
        <x:v>No emissions, mining, staking or airdrops | tokenized shares are issued only against funded capital at each closing</x:v>
      </x:c>
      <x:c r="O3"/>
      <x:c r="P3"/>
      <x:c r="Q3"/>
      <x:c r="R3"/>
      <x:c r="S3"/>
      <x:c r="T3"/>
      <x:c r="U3"/>
      <x:c r="V3"/>
      <x:c r="W3"/>
      <x:c r="X3"/>
    </x:row>
    <x:row r="4">
      <x:c r="A4"/>
      <x:c r="B4"/>
      <x:c r="C4"/>
      <x:c r="D4"/>
      <x:c r="E4"/>
      <x:c r="F4"/>
      <x:c r="G4"/>
      <x:c r="H4"/>
      <x:c r="I4"/>
      <x:c r="J4"/>
      <x:c r="K4"/>
      <x:c r="L4"/>
      <x:c r="M4"/>
      <x:c r="N4"/>
      <x:c r="O4"/>
      <x:c r="P4"/>
      <x:c r="Q4"/>
      <x:c r="R4"/>
      <x:c r="S4"/>
      <x:c r="T4"/>
      <x:c r="U4"/>
      <x:c r="V4"/>
      <x:c r="W4"/>
      <x:c r="X4"/>
    </x:row>
    <x:row r="5" ht="22" customHeight="1">
      <x:c r="A5" s="336" t="str">
        <x:v>FUNDING-LINKED TOKEN ISSUANCE</x:v>
      </x:c>
      <x:c r="B5" s="336" t="str">
        <x:v>FUNDING-LINKED TOKEN ISSUANCE</x:v>
      </x:c>
      <x:c r="C5" s="336" t="str">
        <x:v>FUNDING-LINKED TOKEN ISSUANCE</x:v>
      </x:c>
      <x:c r="D5" s="336" t="str">
        <x:v>FUNDING-LINKED TOKEN ISSUANCE</x:v>
      </x:c>
      <x:c r="E5" s="336" t="str">
        <x:v>FUNDING-LINKED TOKEN ISSUANCE</x:v>
      </x:c>
      <x:c r="F5" s="336" t="str">
        <x:v>FUNDING-LINKED TOKEN ISSUANCE</x:v>
      </x:c>
      <x:c r="G5" s="336" t="str">
        <x:v>FUNDING-LINKED TOKEN ISSUANCE</x:v>
      </x:c>
      <x:c r="H5" s="336" t="str">
        <x:v>FUNDING-LINKED TOKEN ISSUANCE</x:v>
      </x:c>
      <x:c r="I5" s="336" t="str">
        <x:v>FUNDING-LINKED TOKEN ISSUANCE</x:v>
      </x:c>
      <x:c r="J5" s="336" t="str">
        <x:v>FUNDING-LINKED TOKEN ISSUANCE</x:v>
      </x:c>
      <x:c r="K5" s="336" t="str">
        <x:v>FUNDING-LINKED TOKEN ISSUANCE</x:v>
      </x:c>
      <x:c r="L5" s="336" t="str">
        <x:v>FUNDING-LINKED TOKEN ISSUANCE</x:v>
      </x:c>
      <x:c r="M5" s="336" t="str">
        <x:v>FUNDING-LINKED TOKEN ISSUANCE</x:v>
      </x:c>
      <x:c r="N5" s="336" t="str">
        <x:v>FUNDING-LINKED TOKEN ISSUANCE</x:v>
      </x:c>
      <x:c r="O5"/>
      <x:c r="P5"/>
      <x:c r="Q5"/>
      <x:c r="R5"/>
      <x:c r="S5"/>
      <x:c r="T5"/>
      <x:c r="U5"/>
      <x:c r="V5"/>
      <x:c r="W5"/>
      <x:c r="X5"/>
    </x:row>
    <x:row r="6" ht="28" customHeight="1">
      <x:c r="A6" s="341" t="str">
        <x:v>Closing</x:v>
      </x:c>
      <x:c r="B6" s="341" t="str">
        <x:v>Timing</x:v>
      </x:c>
      <x:c r="C6" s="341" t="str">
        <x:v>Cash paid</x:v>
      </x:c>
      <x:c r="D6" s="341" t="str">
        <x:v>Price / token</x:v>
      </x:c>
      <x:c r="E6" s="341" t="str">
        <x:v>GVB-EQ-B issued</x:v>
      </x:c>
      <x:c r="F6" s="341" t="str">
        <x:v>Cumulative tokens</x:v>
      </x:c>
      <x:c r="G6" s="341" t="str">
        <x:v>Cumulative ownership</x:v>
      </x:c>
      <x:c r="H6" s="341" t="str">
        <x:v>Register / token status</x:v>
      </x:c>
      <x:c r="I6"/>
      <x:c r="J6"/>
      <x:c r="K6"/>
      <x:c r="L6"/>
      <x:c r="M6"/>
      <x:c r="N6"/>
      <x:c r="O6"/>
      <x:c r="P6"/>
      <x:c r="Q6"/>
      <x:c r="R6"/>
      <x:c r="S6"/>
      <x:c r="T6"/>
      <x:c r="U6"/>
      <x:c r="V6"/>
      <x:c r="W6"/>
      <x:c r="X6"/>
    </x:row>
    <x:row r="7">
      <x:c r="A7" s="348" t="str">
        <x:v>Tranche 1</x:v>
      </x:c>
      <x:c r="B7" s="348" t="str">
        <x:v>Day 0</x:v>
      </x:c>
      <x:c r="C7" s="382" t="n">
        <x:f>'Deal Structure'!$C$20</x:f>
        <x:v>1500000</x:v>
      </x:c>
      <x:c r="D7" s="385" t="n">
        <x:f>'Deal Structure'!$G$8</x:f>
        <x:v>1</x:v>
      </x:c>
      <x:c r="E7" s="365" t="n">
        <x:f>'Deal Structure'!$D$20</x:f>
        <x:v>1500000</x:v>
      </x:c>
      <x:c r="F7" s="365" t="n">
        <x:f>SUM($E$7:E7)</x:f>
        <x:v>1500000</x:v>
      </x:c>
      <x:c r="G7" s="368" t="n">
        <x:f>F7/'Token Economics'!$B$10</x:f>
        <x:v>0.031914893617021274</x:v>
      </x:c>
      <x:c r="H7" s="348" t="str">
        <x:v>Mint and register after cleared funds and closing conditions</x:v>
      </x:c>
      <x:c r="I7"/>
      <x:c r="J7"/>
      <x:c r="K7"/>
      <x:c r="L7"/>
      <x:c r="M7"/>
      <x:c r="N7"/>
      <x:c r="O7"/>
      <x:c r="P7"/>
      <x:c r="Q7"/>
      <x:c r="R7"/>
      <x:c r="S7"/>
      <x:c r="T7"/>
      <x:c r="U7"/>
      <x:c r="V7"/>
      <x:c r="W7"/>
      <x:c r="X7"/>
    </x:row>
    <x:row r="8">
      <x:c r="A8" s="349" t="str">
        <x:v>Tranche 2</x:v>
      </x:c>
      <x:c r="B8" s="349" t="str">
        <x:v>Month 3</x:v>
      </x:c>
      <x:c r="C8" s="383" t="n">
        <x:f>'Deal Structure'!$C$21</x:f>
        <x:v>1250000</x:v>
      </x:c>
      <x:c r="D8" s="386" t="n">
        <x:f>'Deal Structure'!$G$8</x:f>
        <x:v>1</x:v>
      </x:c>
      <x:c r="E8" s="366" t="n">
        <x:f>'Deal Structure'!$D$21</x:f>
        <x:v>1250000</x:v>
      </x:c>
      <x:c r="F8" s="366" t="n">
        <x:f>SUM($E$7:E8)</x:f>
        <x:v>2750000</x:v>
      </x:c>
      <x:c r="G8" s="369" t="n">
        <x:f>F8/'Token Economics'!$B$10</x:f>
        <x:v>0.05851063829787234</x:v>
      </x:c>
      <x:c r="H8" s="349" t="str">
        <x:v>Mint and register after milestone confirmation</x:v>
      </x:c>
      <x:c r="I8"/>
      <x:c r="J8"/>
      <x:c r="K8"/>
      <x:c r="L8"/>
      <x:c r="M8"/>
      <x:c r="N8"/>
      <x:c r="O8"/>
      <x:c r="P8"/>
      <x:c r="Q8"/>
      <x:c r="R8"/>
      <x:c r="S8"/>
      <x:c r="T8"/>
      <x:c r="U8"/>
      <x:c r="V8"/>
      <x:c r="W8"/>
      <x:c r="X8"/>
    </x:row>
    <x:row r="9">
      <x:c r="A9" s="349" t="str">
        <x:v>Tranche 3</x:v>
      </x:c>
      <x:c r="B9" s="349" t="str">
        <x:v>Month 6</x:v>
      </x:c>
      <x:c r="C9" s="383" t="n">
        <x:f>'Deal Structure'!$C$22</x:f>
        <x:v>1250000</x:v>
      </x:c>
      <x:c r="D9" s="386" t="n">
        <x:f>'Deal Structure'!$G$8</x:f>
        <x:v>1</x:v>
      </x:c>
      <x:c r="E9" s="366" t="n">
        <x:f>'Deal Structure'!$D$22</x:f>
        <x:v>1250000</x:v>
      </x:c>
      <x:c r="F9" s="366" t="n">
        <x:f>SUM($E$7:E9)</x:f>
        <x:v>4000000</x:v>
      </x:c>
      <x:c r="G9" s="369" t="n">
        <x:f>F9/'Token Economics'!$B$10</x:f>
        <x:v>0.0851063829787234</x:v>
      </x:c>
      <x:c r="H9" s="349" t="str">
        <x:v>Final mint and register after final closing</x:v>
      </x:c>
      <x:c r="I9"/>
      <x:c r="J9"/>
      <x:c r="K9"/>
      <x:c r="L9"/>
      <x:c r="M9"/>
      <x:c r="N9"/>
      <x:c r="O9"/>
      <x:c r="P9"/>
      <x:c r="Q9"/>
      <x:c r="R9"/>
      <x:c r="S9"/>
      <x:c r="T9"/>
      <x:c r="U9"/>
      <x:c r="V9"/>
      <x:c r="W9"/>
      <x:c r="X9"/>
    </x:row>
    <x:row r="10">
      <x:c r="A10" s="364" t="str">
        <x:v>Total / Final</x:v>
      </x:c>
      <x:c r="B10" s="364" t="str">
        <x:v>Month 6</x:v>
      </x:c>
      <x:c r="C10" s="384" t="n">
        <x:f>SUM(C7:C9)</x:f>
        <x:v>4000000</x:v>
      </x:c>
      <x:c r="D10" s="387" t="n">
        <x:f>'Deal Structure'!$G$8</x:f>
        <x:v>1</x:v>
      </x:c>
      <x:c r="E10" s="367" t="n">
        <x:f>SUM(E7:E9)</x:f>
        <x:v>4000000</x:v>
      </x:c>
      <x:c r="F10" s="367" t="n">
        <x:f>MAX(F7:F9)</x:f>
        <x:v>4000000</x:v>
      </x:c>
      <x:c r="G10" s="370" t="n">
        <x:f>MAX(G7:G9)</x:f>
        <x:v>0.0851063829787234</x:v>
      </x:c>
      <x:c r="H10" s="364" t="str">
        <x:v>4.0M tokens / 8.51% ownership</x:v>
      </x:c>
      <x:c r="I10"/>
      <x:c r="J10"/>
      <x:c r="K10"/>
      <x:c r="L10"/>
      <x:c r="M10"/>
      <x:c r="N10"/>
      <x:c r="O10"/>
      <x:c r="P10"/>
      <x:c r="Q10"/>
      <x:c r="R10"/>
      <x:c r="S10"/>
      <x:c r="T10"/>
      <x:c r="U10"/>
      <x:c r="V10"/>
      <x:c r="W10"/>
      <x:c r="X10"/>
    </x:row>
    <x:row r="11">
      <x:c r="A11"/>
      <x:c r="B11"/>
      <x:c r="C11"/>
      <x:c r="D11"/>
      <x:c r="E11"/>
      <x:c r="F11"/>
      <x:c r="G11"/>
      <x:c r="H11"/>
      <x:c r="I11"/>
      <x:c r="J11"/>
      <x:c r="K11"/>
      <x:c r="L11"/>
      <x:c r="M11"/>
      <x:c r="N11"/>
      <x:c r="O11"/>
      <x:c r="P11"/>
      <x:c r="Q11"/>
      <x:c r="R11"/>
      <x:c r="S11"/>
      <x:c r="T11"/>
      <x:c r="U11"/>
      <x:c r="V11"/>
      <x:c r="W11"/>
      <x:c r="X11"/>
    </x:row>
    <x:row r="12" ht="22" customHeight="1">
      <x:c r="A12" s="336" t="str">
        <x:v>CONTROL STACK</x:v>
      </x:c>
      <x:c r="B12" s="336" t="str">
        <x:v>CONTROL STACK</x:v>
      </x:c>
      <x:c r="C12" s="336" t="str">
        <x:v>CONTROL STACK</x:v>
      </x:c>
      <x:c r="D12" s="336" t="str">
        <x:v>CONTROL STACK</x:v>
      </x:c>
      <x:c r="E12" s="336" t="str">
        <x:v>CONTROL STACK</x:v>
      </x:c>
      <x:c r="F12" s="336" t="str">
        <x:v>CONTROL STACK</x:v>
      </x:c>
      <x:c r="G12" s="336" t="str">
        <x:v>CONTROL STACK</x:v>
      </x:c>
      <x:c r="H12" s="336" t="str">
        <x:v>CONTROL STACK</x:v>
      </x:c>
      <x:c r="I12" s="336" t="str">
        <x:v>CONTROL STACK</x:v>
      </x:c>
      <x:c r="J12" s="336" t="str">
        <x:v>CONTROL STACK</x:v>
      </x:c>
      <x:c r="K12" s="336" t="str">
        <x:v>CONTROL STACK</x:v>
      </x:c>
      <x:c r="L12" s="336" t="str">
        <x:v>CONTROL STACK</x:v>
      </x:c>
      <x:c r="M12" s="336" t="str">
        <x:v>CONTROL STACK</x:v>
      </x:c>
      <x:c r="N12" s="336" t="str">
        <x:v>CONTROL STACK</x:v>
      </x:c>
      <x:c r="O12"/>
      <x:c r="P12"/>
      <x:c r="Q12"/>
      <x:c r="R12"/>
      <x:c r="S12"/>
      <x:c r="T12"/>
      <x:c r="U12"/>
      <x:c r="V12"/>
      <x:c r="W12"/>
      <x:c r="X12"/>
    </x:row>
    <x:row r="13" ht="28" customHeight="1">
      <x:c r="A13" s="341" t="str">
        <x:v>Control</x:v>
      </x:c>
      <x:c r="B13" s="341" t="str">
        <x:v>Required condition</x:v>
      </x:c>
      <x:c r="C13" s="341" t="str">
        <x:v>Required condition</x:v>
      </x:c>
      <x:c r="D13" s="341" t="str">
        <x:v>Required condition</x:v>
      </x:c>
      <x:c r="E13" s="341" t="str">
        <x:v>Required condition</x:v>
      </x:c>
      <x:c r="F13" s="341" t="str">
        <x:v>Evidence before action</x:v>
      </x:c>
      <x:c r="G13" s="341" t="str">
        <x:v>Evidence before action</x:v>
      </x:c>
      <x:c r="H13" s="341" t="str">
        <x:v>Evidence before action</x:v>
      </x:c>
      <x:c r="I13" s="341" t="str">
        <x:v>Evidence before action</x:v>
      </x:c>
      <x:c r="J13" s="341" t="str">
        <x:v>Result</x:v>
      </x:c>
      <x:c r="K13" s="341" t="str">
        <x:v>Result</x:v>
      </x:c>
      <x:c r="L13" s="341" t="str">
        <x:v>Result</x:v>
      </x:c>
      <x:c r="M13" s="341" t="str">
        <x:v>Result</x:v>
      </x:c>
      <x:c r="N13" s="341" t="str">
        <x:v>Result</x:v>
      </x:c>
      <x:c r="O13"/>
      <x:c r="P13"/>
      <x:c r="Q13"/>
      <x:c r="R13"/>
      <x:c r="S13"/>
      <x:c r="T13"/>
      <x:c r="U13"/>
      <x:c r="V13"/>
      <x:c r="W13"/>
      <x:c r="X13"/>
    </x:row>
    <x:row r="14">
      <x:c r="A14" s="348" t="str">
        <x:v>Investor eligibility</x:v>
      </x:c>
      <x:c r="B14" s="348" t="str">
        <x:v>KYC/AML and offering eligibility complete</x:v>
      </x:c>
      <x:c r="C14" s="348" t="str">
        <x:v>KYC/AML and offering eligibility complete</x:v>
      </x:c>
      <x:c r="D14" s="348" t="str">
        <x:v>KYC/AML and offering eligibility complete</x:v>
      </x:c>
      <x:c r="E14" s="348" t="str">
        <x:v>KYC/AML and offering eligibility complete</x:v>
      </x:c>
      <x:c r="F14" s="348" t="str">
        <x:v>Compliance approval record</x:v>
      </x:c>
      <x:c r="G14" s="348" t="str">
        <x:v>Compliance approval record</x:v>
      </x:c>
      <x:c r="H14" s="348" t="str">
        <x:v>Compliance approval record</x:v>
      </x:c>
      <x:c r="I14" s="348" t="str">
        <x:v>Compliance approval record</x:v>
      </x:c>
      <x:c r="J14" s="360" t="str">
        <x:v>Investor can receive tokens</x:v>
      </x:c>
      <x:c r="K14" s="360" t="str">
        <x:v>Investor can receive tokens</x:v>
      </x:c>
      <x:c r="L14" s="360" t="str">
        <x:v>Investor can receive tokens</x:v>
      </x:c>
      <x:c r="M14" s="360" t="str">
        <x:v>Investor can receive tokens</x:v>
      </x:c>
      <x:c r="N14" s="360" t="str">
        <x:v>Investor can receive tokens</x:v>
      </x:c>
      <x:c r="O14"/>
      <x:c r="P14"/>
      <x:c r="Q14"/>
      <x:c r="R14"/>
      <x:c r="S14"/>
      <x:c r="T14"/>
      <x:c r="U14"/>
      <x:c r="V14"/>
      <x:c r="W14"/>
      <x:c r="X14"/>
    </x:row>
    <x:row r="15">
      <x:c r="A15" s="349" t="str">
        <x:v>Wallet approval</x:v>
      </x:c>
      <x:c r="B15" s="349" t="str">
        <x:v>Investor wallet verified and whitelisted</x:v>
      </x:c>
      <x:c r="C15" s="349" t="str">
        <x:v>Investor wallet verified and whitelisted</x:v>
      </x:c>
      <x:c r="D15" s="349" t="str">
        <x:v>Investor wallet verified and whitelisted</x:v>
      </x:c>
      <x:c r="E15" s="349" t="str">
        <x:v>Investor wallet verified and whitelisted</x:v>
      </x:c>
      <x:c r="F15" s="349" t="str">
        <x:v>Signed wallet-control attestation</x:v>
      </x:c>
      <x:c r="G15" s="349" t="str">
        <x:v>Signed wallet-control attestation</x:v>
      </x:c>
      <x:c r="H15" s="349" t="str">
        <x:v>Signed wallet-control attestation</x:v>
      </x:c>
      <x:c r="I15" s="349" t="str">
        <x:v>Signed wallet-control attestation</x:v>
      </x:c>
      <x:c r="J15" s="361" t="str">
        <x:v>Mint restricted to approved address</x:v>
      </x:c>
      <x:c r="K15" s="361" t="str">
        <x:v>Mint restricted to approved address</x:v>
      </x:c>
      <x:c r="L15" s="361" t="str">
        <x:v>Mint restricted to approved address</x:v>
      </x:c>
      <x:c r="M15" s="361" t="str">
        <x:v>Mint restricted to approved address</x:v>
      </x:c>
      <x:c r="N15" s="361" t="str">
        <x:v>Mint restricted to approved address</x:v>
      </x:c>
      <x:c r="O15"/>
      <x:c r="P15"/>
      <x:c r="Q15"/>
      <x:c r="R15"/>
      <x:c r="S15"/>
      <x:c r="T15"/>
      <x:c r="U15"/>
      <x:c r="V15"/>
      <x:c r="W15"/>
      <x:c r="X15"/>
    </x:row>
    <x:row r="16">
      <x:c r="A16" s="349" t="str">
        <x:v>Share authorization</x:v>
      </x:c>
      <x:c r="B16" s="349" t="str">
        <x:v>Class B shares validly authorized and allotted</x:v>
      </x:c>
      <x:c r="C16" s="349" t="str">
        <x:v>Class B shares validly authorized and allotted</x:v>
      </x:c>
      <x:c r="D16" s="349" t="str">
        <x:v>Class B shares validly authorized and allotted</x:v>
      </x:c>
      <x:c r="E16" s="349" t="str">
        <x:v>Class B shares validly authorized and allotted</x:v>
      </x:c>
      <x:c r="F16" s="349" t="str">
        <x:v>Board/shareholder resolutions and updated articles</x:v>
      </x:c>
      <x:c r="G16" s="349" t="str">
        <x:v>Board/shareholder resolutions and updated articles</x:v>
      </x:c>
      <x:c r="H16" s="349" t="str">
        <x:v>Board/shareholder resolutions and updated articles</x:v>
      </x:c>
      <x:c r="I16" s="349" t="str">
        <x:v>Board/shareholder resolutions and updated articles</x:v>
      </x:c>
      <x:c r="J16" s="361" t="str">
        <x:v>Token has a legal 1:1 share base</x:v>
      </x:c>
      <x:c r="K16" s="361" t="str">
        <x:v>Token has a legal 1:1 share base</x:v>
      </x:c>
      <x:c r="L16" s="361" t="str">
        <x:v>Token has a legal 1:1 share base</x:v>
      </x:c>
      <x:c r="M16" s="361" t="str">
        <x:v>Token has a legal 1:1 share base</x:v>
      </x:c>
      <x:c r="N16" s="361" t="str">
        <x:v>Token has a legal 1:1 share base</x:v>
      </x:c>
      <x:c r="O16"/>
      <x:c r="P16"/>
      <x:c r="Q16"/>
      <x:c r="R16"/>
      <x:c r="S16"/>
      <x:c r="T16"/>
      <x:c r="U16"/>
      <x:c r="V16"/>
      <x:c r="W16"/>
      <x:c r="X16"/>
    </x:row>
    <x:row r="17">
      <x:c r="A17" s="349" t="str">
        <x:v>Register reconciliation</x:v>
      </x:c>
      <x:c r="B17" s="349" t="str">
        <x:v>Shareholder register equals token ledger</x:v>
      </x:c>
      <x:c r="C17" s="349" t="str">
        <x:v>Shareholder register equals token ledger</x:v>
      </x:c>
      <x:c r="D17" s="349" t="str">
        <x:v>Shareholder register equals token ledger</x:v>
      </x:c>
      <x:c r="E17" s="349" t="str">
        <x:v>Shareholder register equals token ledger</x:v>
      </x:c>
      <x:c r="F17" s="349" t="str">
        <x:v>Registrar reconciliation certificate</x:v>
      </x:c>
      <x:c r="G17" s="349" t="str">
        <x:v>Registrar reconciliation certificate</x:v>
      </x:c>
      <x:c r="H17" s="349" t="str">
        <x:v>Registrar reconciliation certificate</x:v>
      </x:c>
      <x:c r="I17" s="349" t="str">
        <x:v>Registrar reconciliation certificate</x:v>
      </x:c>
      <x:c r="J17" s="361" t="str">
        <x:v>Legal and on-chain records remain aligned</x:v>
      </x:c>
      <x:c r="K17" s="361" t="str">
        <x:v>Legal and on-chain records remain aligned</x:v>
      </x:c>
      <x:c r="L17" s="361" t="str">
        <x:v>Legal and on-chain records remain aligned</x:v>
      </x:c>
      <x:c r="M17" s="361" t="str">
        <x:v>Legal and on-chain records remain aligned</x:v>
      </x:c>
      <x:c r="N17" s="361" t="str">
        <x:v>Legal and on-chain records remain aligned</x:v>
      </x:c>
      <x:c r="O17"/>
      <x:c r="P17"/>
      <x:c r="Q17"/>
      <x:c r="R17"/>
      <x:c r="S17"/>
      <x:c r="T17"/>
      <x:c r="U17"/>
      <x:c r="V17"/>
      <x:c r="W17"/>
      <x:c r="X17"/>
    </x:row>
    <x:row r="18">
      <x:c r="A18" s="349" t="str">
        <x:v>Smart-contract audit</x:v>
      </x:c>
      <x:c r="B18" s="349" t="str">
        <x:v>Mint, transfer, pause and recovery controls tested</x:v>
      </x:c>
      <x:c r="C18" s="349" t="str">
        <x:v>Mint, transfer, pause and recovery controls tested</x:v>
      </x:c>
      <x:c r="D18" s="349" t="str">
        <x:v>Mint, transfer, pause and recovery controls tested</x:v>
      </x:c>
      <x:c r="E18" s="349" t="str">
        <x:v>Mint, transfer, pause and recovery controls tested</x:v>
      </x:c>
      <x:c r="F18" s="349" t="str">
        <x:v>Audit report and deployment sign-off</x:v>
      </x:c>
      <x:c r="G18" s="349" t="str">
        <x:v>Audit report and deployment sign-off</x:v>
      </x:c>
      <x:c r="H18" s="349" t="str">
        <x:v>Audit report and deployment sign-off</x:v>
      </x:c>
      <x:c r="I18" s="349" t="str">
        <x:v>Audit report and deployment sign-off</x:v>
      </x:c>
      <x:c r="J18" s="361" t="str">
        <x:v>Operational control risk reduced</x:v>
      </x:c>
      <x:c r="K18" s="361" t="str">
        <x:v>Operational control risk reduced</x:v>
      </x:c>
      <x:c r="L18" s="361" t="str">
        <x:v>Operational control risk reduced</x:v>
      </x:c>
      <x:c r="M18" s="361" t="str">
        <x:v>Operational control risk reduced</x:v>
      </x:c>
      <x:c r="N18" s="361" t="str">
        <x:v>Operational control risk reduced</x:v>
      </x:c>
      <x:c r="O18"/>
      <x:c r="P18"/>
      <x:c r="Q18"/>
      <x:c r="R18"/>
      <x:c r="S18"/>
      <x:c r="T18"/>
      <x:c r="U18"/>
      <x:c r="V18"/>
      <x:c r="W18"/>
      <x:c r="X18"/>
    </x:row>
    <x:row r="19">
      <x:c r="A19" s="349" t="str">
        <x:v>Transfer compliance</x:v>
      </x:c>
      <x:c r="B19" s="349" t="str">
        <x:v>Transferee eligible and approved</x:v>
      </x:c>
      <x:c r="C19" s="349" t="str">
        <x:v>Transferee eligible and approved</x:v>
      </x:c>
      <x:c r="D19" s="349" t="str">
        <x:v>Transferee eligible and approved</x:v>
      </x:c>
      <x:c r="E19" s="349" t="str">
        <x:v>Transferee eligible and approved</x:v>
      </x:c>
      <x:c r="F19" s="349" t="str">
        <x:v>KYC, approval and ROFR workflow</x:v>
      </x:c>
      <x:c r="G19" s="349" t="str">
        <x:v>KYC, approval and ROFR workflow</x:v>
      </x:c>
      <x:c r="H19" s="349" t="str">
        <x:v>KYC, approval and ROFR workflow</x:v>
      </x:c>
      <x:c r="I19" s="349" t="str">
        <x:v>KYC, approval and ROFR workflow</x:v>
      </x:c>
      <x:c r="J19" s="361" t="str">
        <x:v>No permissionless public trading</x:v>
      </x:c>
      <x:c r="K19" s="361" t="str">
        <x:v>No permissionless public trading</x:v>
      </x:c>
      <x:c r="L19" s="361" t="str">
        <x:v>No permissionless public trading</x:v>
      </x:c>
      <x:c r="M19" s="361" t="str">
        <x:v>No permissionless public trading</x:v>
      </x:c>
      <x:c r="N19" s="361" t="str">
        <x:v>No permissionless public trading</x:v>
      </x:c>
      <x:c r="O19"/>
      <x:c r="P19"/>
      <x:c r="Q19"/>
      <x:c r="R19"/>
      <x:c r="S19"/>
      <x:c r="T19"/>
      <x:c r="U19"/>
      <x:c r="V19"/>
      <x:c r="W19"/>
      <x:c r="X19"/>
    </x:row>
    <x:row r="20">
      <x:c r="A20" s="349" t="str">
        <x:v>Custody / recovery</x:v>
      </x:c>
      <x:c r="B20" s="349" t="str">
        <x:v>Custody and lost-key process documented</x:v>
      </x:c>
      <x:c r="C20" s="349" t="str">
        <x:v>Custody and lost-key process documented</x:v>
      </x:c>
      <x:c r="D20" s="349" t="str">
        <x:v>Custody and lost-key process documented</x:v>
      </x:c>
      <x:c r="E20" s="349" t="str">
        <x:v>Custody and lost-key process documented</x:v>
      </x:c>
      <x:c r="F20" s="349" t="str">
        <x:v>Custody agreement or recovery procedure</x:v>
      </x:c>
      <x:c r="G20" s="349" t="str">
        <x:v>Custody agreement or recovery procedure</x:v>
      </x:c>
      <x:c r="H20" s="349" t="str">
        <x:v>Custody agreement or recovery procedure</x:v>
      </x:c>
      <x:c r="I20" s="349" t="str">
        <x:v>Custody agreement or recovery procedure</x:v>
      </x:c>
      <x:c r="J20" s="361" t="str">
        <x:v>Ownership can be restored lawfully</x:v>
      </x:c>
      <x:c r="K20" s="361" t="str">
        <x:v>Ownership can be restored lawfully</x:v>
      </x:c>
      <x:c r="L20" s="361" t="str">
        <x:v>Ownership can be restored lawfully</x:v>
      </x:c>
      <x:c r="M20" s="361" t="str">
        <x:v>Ownership can be restored lawfully</x:v>
      </x:c>
      <x:c r="N20" s="361" t="str">
        <x:v>Ownership can be restored lawfully</x:v>
      </x:c>
      <x:c r="O20"/>
      <x:c r="P20"/>
      <x:c r="Q20"/>
      <x:c r="R20"/>
      <x:c r="S20"/>
      <x:c r="T20"/>
      <x:c r="U20"/>
      <x:c r="V20"/>
      <x:c r="W20"/>
      <x:c r="X20"/>
    </x:row>
    <x:row r="21">
      <x:c r="A21" s="350" t="str">
        <x:v>Corporate actions</x:v>
      </x:c>
      <x:c r="B21" s="350" t="str">
        <x:v>Record-date and distribution process approved</x:v>
      </x:c>
      <x:c r="C21" s="350" t="str">
        <x:v>Record-date and distribution process approved</x:v>
      </x:c>
      <x:c r="D21" s="350" t="str">
        <x:v>Record-date and distribution process approved</x:v>
      </x:c>
      <x:c r="E21" s="350" t="str">
        <x:v>Record-date and distribution process approved</x:v>
      </x:c>
      <x:c r="F21" s="350" t="str">
        <x:v>Board action and verified holder list</x:v>
      </x:c>
      <x:c r="G21" s="350" t="str">
        <x:v>Board action and verified holder list</x:v>
      </x:c>
      <x:c r="H21" s="350" t="str">
        <x:v>Board action and verified holder list</x:v>
      </x:c>
      <x:c r="I21" s="350" t="str">
        <x:v>Board action and verified holder list</x:v>
      </x:c>
      <x:c r="J21" s="362" t="str">
        <x:v>Dividends and exit proceeds reach the legal holder</x:v>
      </x:c>
      <x:c r="K21" s="362" t="str">
        <x:v>Dividends and exit proceeds reach the legal holder</x:v>
      </x:c>
      <x:c r="L21" s="362" t="str">
        <x:v>Dividends and exit proceeds reach the legal holder</x:v>
      </x:c>
      <x:c r="M21" s="362" t="str">
        <x:v>Dividends and exit proceeds reach the legal holder</x:v>
      </x:c>
      <x:c r="N21" s="362" t="str">
        <x:v>Dividends and exit proceeds reach the legal holder</x:v>
      </x:c>
      <x:c r="O21"/>
      <x:c r="P21"/>
      <x:c r="Q21"/>
      <x:c r="R21"/>
      <x:c r="S21"/>
      <x:c r="T21"/>
      <x:c r="U21"/>
      <x:c r="V21"/>
      <x:c r="W21"/>
      <x:c r="X21"/>
    </x:row>
    <x:row r="22">
      <x:c r="A22"/>
      <x:c r="B22"/>
      <x:c r="C22"/>
      <x:c r="D22"/>
      <x:c r="E22"/>
      <x:c r="F22"/>
      <x:c r="G22"/>
      <x:c r="H22"/>
      <x:c r="I22"/>
      <x:c r="J22"/>
      <x:c r="K22"/>
      <x:c r="L22"/>
      <x:c r="M22"/>
      <x:c r="N22"/>
      <x:c r="O22"/>
      <x:c r="P22"/>
      <x:c r="Q22"/>
      <x:c r="R22"/>
      <x:c r="S22"/>
      <x:c r="T22"/>
      <x:c r="U22"/>
      <x:c r="V22"/>
      <x:c r="W22"/>
      <x:c r="X22"/>
    </x:row>
    <x:row r="23" ht="22" customHeight="1">
      <x:c r="A23" s="336" t="str">
        <x:v>INVESTOR RIGHTS ACTIVATION</x:v>
      </x:c>
      <x:c r="B23" s="336" t="str">
        <x:v>INVESTOR RIGHTS ACTIVATION</x:v>
      </x:c>
      <x:c r="C23" s="336" t="str">
        <x:v>INVESTOR RIGHTS ACTIVATION</x:v>
      </x:c>
      <x:c r="D23" s="336" t="str">
        <x:v>INVESTOR RIGHTS ACTIVATION</x:v>
      </x:c>
      <x:c r="E23" s="336" t="str">
        <x:v>INVESTOR RIGHTS ACTIVATION</x:v>
      </x:c>
      <x:c r="F23" s="336" t="str">
        <x:v>INVESTOR RIGHTS ACTIVATION</x:v>
      </x:c>
      <x:c r="G23" s="336" t="str">
        <x:v>INVESTOR RIGHTS ACTIVATION</x:v>
      </x:c>
      <x:c r="H23" s="336" t="str">
        <x:v>INVESTOR RIGHTS ACTIVATION</x:v>
      </x:c>
      <x:c r="I23" s="336" t="str">
        <x:v>INVESTOR RIGHTS ACTIVATION</x:v>
      </x:c>
      <x:c r="J23" s="336" t="str">
        <x:v>INVESTOR RIGHTS ACTIVATION</x:v>
      </x:c>
      <x:c r="K23" s="336" t="str">
        <x:v>INVESTOR RIGHTS ACTIVATION</x:v>
      </x:c>
      <x:c r="L23" s="336" t="str">
        <x:v>INVESTOR RIGHTS ACTIVATION</x:v>
      </x:c>
      <x:c r="M23" s="336" t="str">
        <x:v>INVESTOR RIGHTS ACTIVATION</x:v>
      </x:c>
      <x:c r="N23" s="336" t="str">
        <x:v>INVESTOR RIGHTS ACTIVATION</x:v>
      </x:c>
      <x:c r="O23"/>
      <x:c r="P23"/>
      <x:c r="Q23"/>
      <x:c r="R23"/>
      <x:c r="S23"/>
      <x:c r="T23"/>
      <x:c r="U23"/>
      <x:c r="V23"/>
      <x:c r="W23"/>
      <x:c r="X23"/>
    </x:row>
    <x:row r="24" ht="28" customHeight="1">
      <x:c r="A24" s="341" t="str">
        <x:v>Right</x:v>
      </x:c>
      <x:c r="B24" s="341" t="str">
        <x:v>Activation</x:v>
      </x:c>
      <x:c r="C24" s="341" t="str">
        <x:v>Activation</x:v>
      </x:c>
      <x:c r="D24" s="341" t="str">
        <x:v>Activation</x:v>
      </x:c>
      <x:c r="E24" s="341" t="str">
        <x:v>Activation</x:v>
      </x:c>
      <x:c r="F24" s="341" t="str">
        <x:v>Scope</x:v>
      </x:c>
      <x:c r="G24" s="341" t="str">
        <x:v>Scope</x:v>
      </x:c>
      <x:c r="H24" s="341" t="str">
        <x:v>Scope</x:v>
      </x:c>
      <x:c r="I24" s="341" t="str">
        <x:v>Scope</x:v>
      </x:c>
      <x:c r="J24" s="341" t="str">
        <x:v>Silent-investor boundary</x:v>
      </x:c>
      <x:c r="K24" s="341" t="str">
        <x:v>Silent-investor boundary</x:v>
      </x:c>
      <x:c r="L24" s="341" t="str">
        <x:v>Silent-investor boundary</x:v>
      </x:c>
      <x:c r="M24" s="341" t="str">
        <x:v>Silent-investor boundary</x:v>
      </x:c>
      <x:c r="N24" s="341" t="str">
        <x:v>Silent-investor boundary</x:v>
      </x:c>
      <x:c r="O24"/>
      <x:c r="P24"/>
      <x:c r="Q24"/>
      <x:c r="R24"/>
      <x:c r="S24"/>
      <x:c r="T24"/>
      <x:c r="U24"/>
      <x:c r="V24"/>
      <x:c r="W24"/>
      <x:c r="X24"/>
    </x:row>
    <x:row r="25">
      <x:c r="A25" s="348" t="str">
        <x:v>Economic ownership</x:v>
      </x:c>
      <x:c r="B25" s="348" t="str">
        <x:v>At each funded closing and valid token/share issuance</x:v>
      </x:c>
      <x:c r="C25" s="348" t="str">
        <x:v>At each funded closing and valid token/share issuance</x:v>
      </x:c>
      <x:c r="D25" s="348" t="str">
        <x:v>At each funded closing and valid token/share issuance</x:v>
      </x:c>
      <x:c r="E25" s="348" t="str">
        <x:v>At each funded closing and valid token/share issuance</x:v>
      </x:c>
      <x:c r="F25" s="348" t="str">
        <x:v>Proportional ownership represented by issued tokens</x:v>
      </x:c>
      <x:c r="G25" s="348" t="str">
        <x:v>Proportional ownership represented by issued tokens</x:v>
      </x:c>
      <x:c r="H25" s="348" t="str">
        <x:v>Proportional ownership represented by issued tokens</x:v>
      </x:c>
      <x:c r="I25" s="348" t="str">
        <x:v>Proportional ownership represented by issued tokens</x:v>
      </x:c>
      <x:c r="J25" s="348" t="str">
        <x:v>No operational role</x:v>
      </x:c>
      <x:c r="K25" s="348" t="str">
        <x:v>No operational role</x:v>
      </x:c>
      <x:c r="L25" s="348" t="str">
        <x:v>No operational role</x:v>
      </x:c>
      <x:c r="M25" s="348" t="str">
        <x:v>No operational role</x:v>
      </x:c>
      <x:c r="N25" s="348" t="str">
        <x:v>No operational role</x:v>
      </x:c>
      <x:c r="O25"/>
      <x:c r="P25"/>
      <x:c r="Q25"/>
      <x:c r="R25"/>
      <x:c r="S25"/>
      <x:c r="T25"/>
      <x:c r="U25"/>
      <x:c r="V25"/>
      <x:c r="W25"/>
      <x:c r="X25"/>
    </x:row>
    <x:row r="26" ht="30" customHeight="1">
      <x:c r="A26" s="349" t="str">
        <x:v>Dividend participation</x:v>
      </x:c>
      <x:c r="B26" s="349" t="str">
        <x:v>When lawfully declared</x:v>
      </x:c>
      <x:c r="C26" s="349" t="str">
        <x:v>When lawfully declared</x:v>
      </x:c>
      <x:c r="D26" s="349" t="str">
        <x:v>When lawfully declared</x:v>
      </x:c>
      <x:c r="E26" s="349" t="str">
        <x:v>When lawfully declared</x:v>
      </x:c>
      <x:c r="F26" s="349" t="str">
        <x:v>Pro-rata under Class B terms</x:v>
      </x:c>
      <x:c r="G26" s="349" t="str">
        <x:v>Pro-rata under Class B terms</x:v>
      </x:c>
      <x:c r="H26" s="349" t="str">
        <x:v>Pro-rata under Class B terms</x:v>
      </x:c>
      <x:c r="I26" s="349" t="str">
        <x:v>Pro-rata under Class B terms</x:v>
      </x:c>
      <x:c r="J26" s="349" t="str">
        <x:v>No right to direct dividend policy</x:v>
      </x:c>
      <x:c r="K26" s="349" t="str">
        <x:v>No right to direct dividend policy</x:v>
      </x:c>
      <x:c r="L26" s="349" t="str">
        <x:v>No right to direct dividend policy</x:v>
      </x:c>
      <x:c r="M26" s="349" t="str">
        <x:v>No right to direct dividend policy</x:v>
      </x:c>
      <x:c r="N26" s="349" t="str">
        <x:v>No right to direct dividend policy</x:v>
      </x:c>
      <x:c r="O26"/>
      <x:c r="P26"/>
      <x:c r="Q26"/>
      <x:c r="R26"/>
      <x:c r="S26"/>
      <x:c r="T26"/>
      <x:c r="U26"/>
      <x:c r="V26"/>
      <x:c r="W26"/>
      <x:c r="X26"/>
    </x:row>
    <x:row r="27" ht="30" customHeight="1">
      <x:c r="A27" s="349" t="str">
        <x:v>Liquidation preference</x:v>
      </x:c>
      <x:c r="B27" s="349" t="str">
        <x:v>On a qualifying liquidation event</x:v>
      </x:c>
      <x:c r="C27" s="349" t="str">
        <x:v>On a qualifying liquidation event</x:v>
      </x:c>
      <x:c r="D27" s="349" t="str">
        <x:v>On a qualifying liquidation event</x:v>
      </x:c>
      <x:c r="E27" s="349" t="str">
        <x:v>On a qualifying liquidation event</x:v>
      </x:c>
      <x:c r="F27" s="349" t="str">
        <x:v>1x non-participating, subject to definitive documents</x:v>
      </x:c>
      <x:c r="G27" s="349" t="str">
        <x:v>1x non-participating, subject to definitive documents</x:v>
      </x:c>
      <x:c r="H27" s="349" t="str">
        <x:v>1x non-participating, subject to definitive documents</x:v>
      </x:c>
      <x:c r="I27" s="349" t="str">
        <x:v>1x non-participating, subject to definitive documents</x:v>
      </x:c>
      <x:c r="J27" s="349" t="str">
        <x:v>Economic protection only</x:v>
      </x:c>
      <x:c r="K27" s="349" t="str">
        <x:v>Economic protection only</x:v>
      </x:c>
      <x:c r="L27" s="349" t="str">
        <x:v>Economic protection only</x:v>
      </x:c>
      <x:c r="M27" s="349" t="str">
        <x:v>Economic protection only</x:v>
      </x:c>
      <x:c r="N27" s="349" t="str">
        <x:v>Economic protection only</x:v>
      </x:c>
      <x:c r="O27"/>
      <x:c r="P27"/>
      <x:c r="Q27"/>
      <x:c r="R27"/>
      <x:c r="S27"/>
      <x:c r="T27"/>
      <x:c r="U27"/>
      <x:c r="V27"/>
      <x:c r="W27"/>
      <x:c r="X27"/>
    </x:row>
    <x:row r="28" ht="30" customHeight="1">
      <x:c r="A28" s="349" t="str">
        <x:v>Exit proceeds</x:v>
      </x:c>
      <x:c r="B28" s="349" t="str">
        <x:v>On sale, merger or other liquidity event</x:v>
      </x:c>
      <x:c r="C28" s="349" t="str">
        <x:v>On sale, merger or other liquidity event</x:v>
      </x:c>
      <x:c r="D28" s="349" t="str">
        <x:v>On sale, merger or other liquidity event</x:v>
      </x:c>
      <x:c r="E28" s="349" t="str">
        <x:v>On sale, merger or other liquidity event</x:v>
      </x:c>
      <x:c r="F28" s="349" t="str">
        <x:v>Class B share entitlement</x:v>
      </x:c>
      <x:c r="G28" s="349" t="str">
        <x:v>Class B share entitlement</x:v>
      </x:c>
      <x:c r="H28" s="349" t="str">
        <x:v>Class B share entitlement</x:v>
      </x:c>
      <x:c r="I28" s="349" t="str">
        <x:v>Class B share entitlement</x:v>
      </x:c>
      <x:c r="J28" s="349" t="str">
        <x:v>No company-representation authority</x:v>
      </x:c>
      <x:c r="K28" s="349" t="str">
        <x:v>No company-representation authority</x:v>
      </x:c>
      <x:c r="L28" s="349" t="str">
        <x:v>No company-representation authority</x:v>
      </x:c>
      <x:c r="M28" s="349" t="str">
        <x:v>No company-representation authority</x:v>
      </x:c>
      <x:c r="N28" s="349" t="str">
        <x:v>No company-representation authority</x:v>
      </x:c>
      <x:c r="O28"/>
      <x:c r="P28"/>
      <x:c r="Q28"/>
      <x:c r="R28"/>
      <x:c r="S28"/>
      <x:c r="T28"/>
      <x:c r="U28"/>
      <x:c r="V28"/>
      <x:c r="W28"/>
      <x:c r="X28"/>
    </x:row>
    <x:row r="29" ht="30" customHeight="1">
      <x:c r="A29" s="349" t="str">
        <x:v>Information rights</x:v>
      </x:c>
      <x:c r="B29" s="349" t="str">
        <x:v>After first closing</x:v>
      </x:c>
      <x:c r="C29" s="349" t="str">
        <x:v>After first closing</x:v>
      </x:c>
      <x:c r="D29" s="349" t="str">
        <x:v>After first closing</x:v>
      </x:c>
      <x:c r="E29" s="349" t="str">
        <x:v>After first closing</x:v>
      </x:c>
      <x:c r="F29" s="349" t="str">
        <x:v>Quarterly financial, KPI and portfolio reporting</x:v>
      </x:c>
      <x:c r="G29" s="349" t="str">
        <x:v>Quarterly financial, KPI and portfolio reporting</x:v>
      </x:c>
      <x:c r="H29" s="349" t="str">
        <x:v>Quarterly financial, KPI and portfolio reporting</x:v>
      </x:c>
      <x:c r="I29" s="349" t="str">
        <x:v>Quarterly financial, KPI and portfolio reporting</x:v>
      </x:c>
      <x:c r="J29" s="349" t="str">
        <x:v>No board-observer status</x:v>
      </x:c>
      <x:c r="K29" s="349" t="str">
        <x:v>No board-observer status</x:v>
      </x:c>
      <x:c r="L29" s="349" t="str">
        <x:v>No board-observer status</x:v>
      </x:c>
      <x:c r="M29" s="349" t="str">
        <x:v>No board-observer status</x:v>
      </x:c>
      <x:c r="N29" s="349" t="str">
        <x:v>No board-observer status</x:v>
      </x:c>
      <x:c r="O29"/>
      <x:c r="P29"/>
      <x:c r="Q29"/>
      <x:c r="R29"/>
      <x:c r="S29"/>
      <x:c r="T29"/>
      <x:c r="U29"/>
      <x:c r="V29"/>
      <x:c r="W29"/>
      <x:c r="X29"/>
    </x:row>
    <x:row r="30" ht="30" customHeight="1">
      <x:c r="A30" s="350" t="str">
        <x:v>Pro-rata right</x:v>
      </x:c>
      <x:c r="B30" s="350" t="str">
        <x:v>On an eligible future GVB financing</x:v>
      </x:c>
      <x:c r="C30" s="350" t="str">
        <x:v>On an eligible future GVB financing</x:v>
      </x:c>
      <x:c r="D30" s="350" t="str">
        <x:v>On an eligible future GVB financing</x:v>
      </x:c>
      <x:c r="E30" s="350" t="str">
        <x:v>On an eligible future GVB financing</x:v>
      </x:c>
      <x:c r="F30" s="350" t="str">
        <x:v>Opportunity to maintain ownership</x:v>
      </x:c>
      <x:c r="G30" s="350" t="str">
        <x:v>Opportunity to maintain ownership</x:v>
      </x:c>
      <x:c r="H30" s="350" t="str">
        <x:v>Opportunity to maintain ownership</x:v>
      </x:c>
      <x:c r="I30" s="350" t="str">
        <x:v>Opportunity to maintain ownership</x:v>
      </x:c>
      <x:c r="J30" s="350" t="str">
        <x:v>Requires separate follow-on funding</x:v>
      </x:c>
      <x:c r="K30" s="350" t="str">
        <x:v>Requires separate follow-on funding</x:v>
      </x:c>
      <x:c r="L30" s="350" t="str">
        <x:v>Requires separate follow-on funding</x:v>
      </x:c>
      <x:c r="M30" s="350" t="str">
        <x:v>Requires separate follow-on funding</x:v>
      </x:c>
      <x:c r="N30" s="350" t="str">
        <x:v>Requires separate follow-on funding</x:v>
      </x:c>
      <x:c r="O30"/>
      <x:c r="P30"/>
      <x:c r="Q30"/>
      <x:c r="R30"/>
      <x:c r="S30"/>
      <x:c r="T30"/>
      <x:c r="U30"/>
      <x:c r="V30"/>
      <x:c r="W30"/>
      <x:c r="X30"/>
    </x:row>
    <x:row r="31" ht="30" customHeight="1">
      <x:c r="A31"/>
      <x:c r="B31"/>
      <x:c r="C31"/>
      <x:c r="D31"/>
      <x:c r="E31"/>
      <x:c r="F31"/>
      <x:c r="G31"/>
      <x:c r="H31"/>
      <x:c r="I31"/>
      <x:c r="J31"/>
      <x:c r="K31"/>
      <x:c r="L31"/>
      <x:c r="M31"/>
      <x:c r="N31"/>
      <x:c r="O31"/>
      <x:c r="P31"/>
      <x:c r="Q31"/>
      <x:c r="R31"/>
      <x:c r="S31"/>
      <x:c r="T31"/>
      <x:c r="U31"/>
      <x:c r="V31"/>
      <x:c r="W31"/>
      <x:c r="X31"/>
    </x:row>
    <x:row r="32" ht="22" customHeight="1">
      <x:c r="A32" s="336" t="str">
        <x:v>NO EMISSIONS FOR GVB-EQ SECURITY TOKENS</x:v>
      </x:c>
      <x:c r="B32" s="336" t="str">
        <x:v>NO VESTING OR TOKEN EMISSIONS</x:v>
      </x:c>
      <x:c r="C32" s="336" t="str">
        <x:v>NO VESTING OR TOKEN EMISSIONS</x:v>
      </x:c>
      <x:c r="D32" s="336" t="str">
        <x:v>NO VESTING OR TOKEN EMISSIONS</x:v>
      </x:c>
      <x:c r="E32" s="336" t="str">
        <x:v>NO VESTING OR TOKEN EMISSIONS</x:v>
      </x:c>
      <x:c r="F32" s="336" t="str">
        <x:v>NO VESTING OR TOKEN EMISSIONS</x:v>
      </x:c>
      <x:c r="G32" s="336" t="str">
        <x:v>NO VESTING OR TOKEN EMISSIONS</x:v>
      </x:c>
      <x:c r="H32" s="336" t="str">
        <x:v>NO VESTING OR TOKEN EMISSIONS</x:v>
      </x:c>
      <x:c r="I32" s="336" t="str">
        <x:v>NO VESTING OR TOKEN EMISSIONS</x:v>
      </x:c>
      <x:c r="J32" s="336" t="str">
        <x:v>NO VESTING OR TOKEN EMISSIONS</x:v>
      </x:c>
      <x:c r="K32" s="336" t="str">
        <x:v>NO VESTING OR TOKEN EMISSIONS</x:v>
      </x:c>
      <x:c r="L32" s="336" t="str">
        <x:v>NO VESTING OR TOKEN EMISSIONS</x:v>
      </x:c>
      <x:c r="M32" s="336" t="str">
        <x:v>NO VESTING OR TOKEN EMISSIONS</x:v>
      </x:c>
      <x:c r="N32" s="336" t="str">
        <x:v>NO VESTING OR TOKEN EMISSIONS</x:v>
      </x:c>
      <x:c r="O32"/>
      <x:c r="P32"/>
      <x:c r="Q32"/>
      <x:c r="R32"/>
      <x:c r="S32"/>
      <x:c r="T32"/>
      <x:c r="U32"/>
      <x:c r="V32"/>
      <x:c r="W32"/>
      <x:c r="X32"/>
    </x:row>
    <x:row r="33" ht="30" customHeight="1">
      <x:c r="A33" s="400" t="str">
        <x:v>GVB-EQ is equity, not a reward token. The current investor receives GVB-EQ-B only when capital is funded and the corresponding Class B shares are validly issued. There is no mining, staking reward, community allocation, treasury emission, liquidity pool, airdrop or burn programme for GVB-EQ. Round 1 $GVB utility tokens are a separate instrument and never convert into company equity automatically.</x:v>
      </x:c>
      <x:c r="B33" s="401"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C33" s="401"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D33" s="401"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E33" s="401"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F33" s="401"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G33" s="401"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H33" s="401"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I33" s="401"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J33" s="401"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K33" s="401"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L33" s="401"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M33" s="401"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N33" s="402"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O33"/>
      <x:c r="P33"/>
      <x:c r="Q33"/>
      <x:c r="R33"/>
      <x:c r="S33"/>
      <x:c r="T33"/>
      <x:c r="U33"/>
      <x:c r="V33"/>
      <x:c r="W33"/>
      <x:c r="X33"/>
    </x:row>
    <x:row r="34" ht="30" customHeight="1">
      <x:c r="A34" s="403" t="str">
        <x:v>Transfers of GVB-EQ change the legal holder, not the total issued share count, and remain subject to corporate, contractual and regulatory controls. Transfers or vesting of $GVB utility tokens do not change the GVB cap table.</x:v>
      </x:c>
      <x:c r="B34" s="404"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C34" s="404"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D34" s="404"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E34" s="404"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F34" s="404"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G34" s="404"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H34" s="404"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I34" s="404"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J34" s="404"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K34" s="404"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L34" s="404"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M34" s="404"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N34" s="405" t="str">
        <x:v>GVB-EQ-B is equity, not a reward token. The investor receives tokens only when capital is funded and the corresponding Class B shares are validly issued. There is no mining, staking reward, community allocation, treasury emission, liquidity pool, airdrop or burn programme. Transfers change the holder—not the total issued share count—and remain subject to the contractual, corporate and regulatory controls above.</x:v>
      </x:c>
      <x:c r="O34"/>
      <x:c r="P34"/>
      <x:c r="Q34"/>
      <x:c r="R34"/>
      <x:c r="S34"/>
      <x:c r="T34"/>
      <x:c r="U34"/>
      <x:c r="V34"/>
      <x:c r="W34"/>
      <x:c r="X34"/>
    </x:row>
    <x:row r="35">
      <x:c r="A35"/>
      <x:c r="B35"/>
      <x:c r="C35"/>
      <x:c r="D35"/>
      <x:c r="E35"/>
      <x:c r="F35"/>
      <x:c r="G35"/>
      <x:c r="H35"/>
      <x:c r="I35"/>
      <x:c r="J35"/>
      <x:c r="K35"/>
      <x:c r="L35"/>
      <x:c r="M35"/>
      <x:c r="N35"/>
      <x:c r="O35"/>
      <x:c r="P35"/>
      <x:c r="Q35"/>
      <x:c r="R35"/>
      <x:c r="S35"/>
      <x:c r="T35"/>
      <x:c r="U35"/>
      <x:c r="V35"/>
      <x:c r="W35"/>
      <x:c r="X35"/>
    </x:row>
    <x:row r="36" ht="28" customHeight="1">
      <x:c r="A36" s="341" t="str">
        <x:v>ISSUANCE STATUS</x:v>
      </x:c>
      <x:c r="B36" s="341" t="str">
        <x:v>ISSUANCE STATUS</x:v>
      </x:c>
      <x:c r="C36" s="341" t="str">
        <x:v>ISSUANCE STATUS</x:v>
      </x:c>
      <x:c r="D36" s="341" t="str">
        <x:v>ISSUANCE STATUS</x:v>
      </x:c>
      <x:c r="E36" s="341" t="str">
        <x:v>TOTAL INVESTOR TOKENS</x:v>
      </x:c>
      <x:c r="F36" s="341" t="str">
        <x:v>TOTAL INVESTOR TOKENS</x:v>
      </x:c>
      <x:c r="G36" s="341" t="str">
        <x:v>TOTAL INVESTOR TOKENS</x:v>
      </x:c>
      <x:c r="H36" s="341" t="str">
        <x:v>TOTAL INVESTOR TOKENS</x:v>
      </x:c>
      <x:c r="I36" s="341" t="str">
        <x:v>FINAL OWNERSHIP</x:v>
      </x:c>
      <x:c r="J36" s="341" t="str">
        <x:v>FINAL OWNERSHIP</x:v>
      </x:c>
      <x:c r="K36" s="341" t="str">
        <x:v>FINAL OWNERSHIP</x:v>
      </x:c>
      <x:c r="L36" s="341" t="str">
        <x:v>FINAL OWNERSHIP</x:v>
      </x:c>
      <x:c r="M36"/>
      <x:c r="N36"/>
      <x:c r="O36"/>
      <x:c r="P36"/>
      <x:c r="Q36"/>
      <x:c r="R36"/>
      <x:c r="S36"/>
      <x:c r="T36"/>
      <x:c r="U36"/>
      <x:c r="V36"/>
      <x:c r="W36"/>
      <x:c r="X36"/>
    </x:row>
    <x:row r="37" ht="28" customHeight="1">
      <x:c r="A37" s="409" t="str">
        <x:v>READY SUBJECT TO CLOSING CONDITIONS</x:v>
      </x:c>
      <x:c r="B37" s="409" t="str">
        <x:v>READY SUBJECT TO CLOSING CONDITIONS</x:v>
      </x:c>
      <x:c r="C37" s="409" t="str">
        <x:v>READY SUBJECT TO CLOSING CONDITIONS</x:v>
      </x:c>
      <x:c r="D37" s="409" t="str">
        <x:v>READY SUBJECT TO CLOSING CONDITIONS</x:v>
      </x:c>
      <x:c r="E37" s="410" t="n">
        <x:f>E10</x:f>
        <x:v>4000000</x:v>
      </x:c>
      <x:c r="F37" s="409"/>
      <x:c r="G37" s="409"/>
      <x:c r="H37" s="409"/>
      <x:c r="I37" s="411" t="n">
        <x:f>G10</x:f>
        <x:v>0.0851063829787234</x:v>
      </x:c>
      <x:c r="J37" s="409"/>
      <x:c r="K37" s="409"/>
      <x:c r="L37" s="409"/>
      <x:c r="M37"/>
      <x:c r="N37"/>
      <x:c r="O37"/>
      <x:c r="P37"/>
      <x:c r="Q37"/>
      <x:c r="R37"/>
      <x:c r="S37"/>
      <x:c r="T37"/>
      <x:c r="U37"/>
      <x:c r="V37"/>
      <x:c r="W37"/>
      <x:c r="X37"/>
    </x:row>
    <x:row r="38" ht="2" customHeight="1">
      <x:c r="A38"/>
      <x:c r="B38"/>
      <x:c r="C38"/>
      <x:c r="D38"/>
      <x:c r="E38"/>
      <x:c r="F38"/>
      <x:c r="G38"/>
      <x:c r="H38"/>
      <x:c r="I38"/>
      <x:c r="J38"/>
      <x:c r="K38"/>
      <x:c r="L38"/>
      <x:c r="M38"/>
      <x:c r="N38"/>
      <x:c r="O38"/>
      <x:c r="P38"/>
      <x:c r="Q38"/>
      <x:c r="R38"/>
      <x:c r="S38"/>
      <x:c r="T38"/>
      <x:c r="U38"/>
      <x:c r="V38"/>
      <x:c r="W38"/>
      <x:c r="X38"/>
    </x:row>
    <x:row r="39" ht="2" customHeight="1">
      <x:c r="A39"/>
      <x:c r="B39"/>
      <x:c r="C39"/>
      <x:c r="D39"/>
      <x:c r="E39"/>
      <x:c r="F39"/>
      <x:c r="G39"/>
      <x:c r="H39"/>
      <x:c r="I39"/>
      <x:c r="J39"/>
      <x:c r="K39"/>
      <x:c r="L39"/>
      <x:c r="M39"/>
      <x:c r="N39"/>
      <x:c r="O39"/>
      <x:c r="P39"/>
      <x:c r="Q39"/>
      <x:c r="R39"/>
      <x:c r="S39"/>
      <x:c r="T39"/>
      <x:c r="U39"/>
      <x:c r="V39"/>
      <x:c r="W39"/>
      <x:c r="X39"/>
    </x:row>
    <x:row r="40" ht="24" customHeight="1">
      <x:c r="A40" s="686" t="str">
        <x:v>$GVB UTILITY TOKEN LEDGER — REVISED AFTER SECURITY-TOKEN PRIVATE ROUND</x:v>
      </x:c>
      <x:c r="B40" s="686"/>
      <x:c r="C40" s="686"/>
      <x:c r="D40" s="686"/>
      <x:c r="E40" s="686"/>
      <x:c r="F40" s="686"/>
      <x:c r="G40" s="686"/>
      <x:c r="H40" s="686"/>
      <x:c r="I40" s="686"/>
      <x:c r="J40" s="686"/>
      <x:c r="K40" s="686"/>
      <x:c r="L40" s="686"/>
      <x:c r="M40" s="686"/>
      <x:c r="N40" s="686"/>
      <x:c r="O40"/>
      <x:c r="P40"/>
      <x:c r="Q40"/>
      <x:c r="R40"/>
      <x:c r="S40"/>
      <x:c r="T40"/>
      <x:c r="U40"/>
      <x:c r="V40"/>
      <x:c r="W40"/>
      <x:c r="X40"/>
    </x:row>
    <x:row r="41" ht="28" customHeight="1">
      <x:c r="A41" s="757" t="str">
        <x:v>Allocation</x:v>
      </x:c>
      <x:c r="B41" s="757" t="str">
        <x:v>Tokens</x:v>
      </x:c>
      <x:c r="C41" s="757" t="str">
        <x:v>% of supply</x:v>
      </x:c>
      <x:c r="D41" s="757" t="str">
        <x:v>Company equity rights</x:v>
      </x:c>
      <x:c r="E41" s="757" t="str">
        <x:v>Role / note</x:v>
      </x:c>
      <x:c r="F41" s="757"/>
      <x:c r="G41" s="757"/>
      <x:c r="H41" s="757"/>
      <x:c r="I41" s="757"/>
      <x:c r="J41" s="757"/>
      <x:c r="K41" s="757"/>
      <x:c r="L41" s="757"/>
      <x:c r="M41" s="757"/>
      <x:c r="N41" s="757"/>
      <x:c r="O41"/>
      <x:c r="P41"/>
      <x:c r="Q41"/>
      <x:c r="R41"/>
      <x:c r="S41"/>
      <x:c r="T41"/>
      <x:c r="U41"/>
      <x:c r="V41"/>
      <x:c r="W41"/>
      <x:c r="X41"/>
    </x:row>
    <x:row r="42" ht="28" customHeight="1">
      <x:c r="A42" s="764" t="str">
        <x:v>Round 1 crypto token investors</x:v>
      </x:c>
      <x:c r="B42" s="802" t="n">
        <x:f>'Round Evolution'!$B$10</x:f>
        <x:v>16250000</x:v>
      </x:c>
      <x:c r="C42" s="797" t="n">
        <x:f>B42/'Round Evolution'!$B$8</x:f>
        <x:v>0.13</x:v>
      </x:c>
      <x:c r="D42" s="764" t="str">
        <x:v>None</x:v>
      </x:c>
      <x:c r="E42" s="764" t="str">
        <x:v>Historical US$5.2M token-allocation basis at US$0.32; actual cash received US$3.7M</x:v>
      </x:c>
      <x:c r="F42" s="764"/>
      <x:c r="G42" s="764"/>
      <x:c r="H42" s="764"/>
      <x:c r="I42" s="764"/>
      <x:c r="J42" s="764"/>
      <x:c r="K42" s="764"/>
      <x:c r="L42" s="764"/>
      <x:c r="M42" s="764"/>
      <x:c r="N42" s="764"/>
      <x:c r="O42"/>
      <x:c r="P42"/>
      <x:c r="Q42"/>
      <x:c r="R42"/>
      <x:c r="S42"/>
      <x:c r="T42"/>
      <x:c r="U42"/>
      <x:c r="V42"/>
      <x:c r="W42"/>
      <x:c r="X42"/>
    </x:row>
    <x:row r="43" ht="28" customHeight="1">
      <x:c r="A43" s="765" t="str">
        <x:v>Team &amp; Advisors pool</x:v>
      </x:c>
      <x:c r="B43" s="801" t="n">
        <x:v>15000000</x:v>
      </x:c>
      <x:c r="C43" s="798" t="n">
        <x:f>B43/'Round Evolution'!$B$8</x:f>
        <x:v>0.12</x:v>
      </x:c>
      <x:c r="D43" s="765" t="str">
        <x:v>None by token ownership</x:v>
      </x:c>
      <x:c r="E43" s="765" t="str">
        <x:v>Includes founder/team pool; personal founder split not specified</x:v>
      </x:c>
      <x:c r="F43" s="765"/>
      <x:c r="G43" s="765"/>
      <x:c r="H43" s="765"/>
      <x:c r="I43" s="765"/>
      <x:c r="J43" s="765"/>
      <x:c r="K43" s="765"/>
      <x:c r="L43" s="765"/>
      <x:c r="M43" s="765"/>
      <x:c r="N43" s="765"/>
      <x:c r="O43"/>
      <x:c r="P43"/>
      <x:c r="Q43"/>
      <x:c r="R43"/>
      <x:c r="S43"/>
      <x:c r="T43"/>
      <x:c r="U43"/>
      <x:c r="V43"/>
      <x:c r="W43"/>
      <x:c r="X43"/>
    </x:row>
    <x:row r="44" ht="28" customHeight="1">
      <x:c r="A44" s="765" t="str">
        <x:v>Public / TGE</x:v>
      </x:c>
      <x:c r="B44" s="801" t="n">
        <x:v>5000000</x:v>
      </x:c>
      <x:c r="C44" s="798" t="n">
        <x:f>B44/'Round Evolution'!$B$8</x:f>
        <x:v>0.04</x:v>
      </x:c>
      <x:c r="D44" s="765" t="str">
        <x:v>None</x:v>
      </x:c>
      <x:c r="E44" s="765" t="str">
        <x:v>Future utility-token distribution only</x:v>
      </x:c>
      <x:c r="F44" s="765"/>
      <x:c r="G44" s="765"/>
      <x:c r="H44" s="765"/>
      <x:c r="I44" s="765"/>
      <x:c r="J44" s="765"/>
      <x:c r="K44" s="765"/>
      <x:c r="L44" s="765"/>
      <x:c r="M44" s="765"/>
      <x:c r="N44" s="765"/>
      <x:c r="O44"/>
      <x:c r="P44"/>
      <x:c r="Q44"/>
      <x:c r="R44"/>
      <x:c r="S44"/>
      <x:c r="T44"/>
      <x:c r="U44"/>
      <x:c r="V44"/>
      <x:c r="W44"/>
      <x:c r="X44"/>
    </x:row>
    <x:row r="45" ht="28" customHeight="1">
      <x:c r="A45" s="765" t="str">
        <x:v>Community, Airdrops &amp; Incentives</x:v>
      </x:c>
      <x:c r="B45" s="801" t="n">
        <x:v>17500000</x:v>
      </x:c>
      <x:c r="C45" s="798" t="n">
        <x:f>B45/'Round Evolution'!$B$8</x:f>
        <x:v>0.14</x:v>
      </x:c>
      <x:c r="D45" s="765" t="str">
        <x:v>None</x:v>
      </x:c>
      <x:c r="E45" s="765" t="str">
        <x:v>Network growth and user incentives</x:v>
      </x:c>
      <x:c r="F45" s="765"/>
      <x:c r="G45" s="765"/>
      <x:c r="H45" s="765"/>
      <x:c r="I45" s="765"/>
      <x:c r="J45" s="765"/>
      <x:c r="K45" s="765"/>
      <x:c r="L45" s="765"/>
      <x:c r="M45" s="765"/>
      <x:c r="N45" s="765"/>
      <x:c r="O45"/>
      <x:c r="P45"/>
      <x:c r="Q45"/>
      <x:c r="R45"/>
      <x:c r="S45"/>
      <x:c r="T45"/>
      <x:c r="U45"/>
      <x:c r="V45"/>
      <x:c r="W45"/>
      <x:c r="X45"/>
    </x:row>
    <x:row r="46" ht="28" customHeight="1">
      <x:c r="A46" s="765" t="str">
        <x:v>DAO Treasury</x:v>
      </x:c>
      <x:c r="B46" s="801" t="n">
        <x:v>10000000</x:v>
      </x:c>
      <x:c r="C46" s="798" t="n">
        <x:f>B46/'Round Evolution'!$B$8</x:f>
        <x:v>0.08</x:v>
      </x:c>
      <x:c r="D46" s="765" t="str">
        <x:v>None</x:v>
      </x:c>
      <x:c r="E46" s="765" t="str">
        <x:v>Governance / ecosystem reserve; not company shares</x:v>
      </x:c>
      <x:c r="F46" s="765"/>
      <x:c r="G46" s="765"/>
      <x:c r="H46" s="765"/>
      <x:c r="I46" s="765"/>
      <x:c r="J46" s="765"/>
      <x:c r="K46" s="765"/>
      <x:c r="L46" s="765"/>
      <x:c r="M46" s="765"/>
      <x:c r="N46" s="765"/>
      <x:c r="O46"/>
      <x:c r="P46"/>
      <x:c r="Q46"/>
      <x:c r="R46"/>
      <x:c r="S46"/>
      <x:c r="T46"/>
      <x:c r="U46"/>
      <x:c r="V46"/>
      <x:c r="W46"/>
      <x:c r="X46"/>
    </x:row>
    <x:row r="47" ht="28" customHeight="1">
      <x:c r="A47" s="765" t="str">
        <x:v>Ecosystem Development</x:v>
      </x:c>
      <x:c r="B47" s="801" t="n">
        <x:v>32500000</x:v>
      </x:c>
      <x:c r="C47" s="798" t="n">
        <x:f>B47/'Round Evolution'!$B$8</x:f>
        <x:v>0.26</x:v>
      </x:c>
      <x:c r="D47" s="765" t="str">
        <x:v>None</x:v>
      </x:c>
      <x:c r="E47" s="765" t="str">
        <x:v>Includes the former 8% Private utility allocation, now reallocated</x:v>
      </x:c>
      <x:c r="F47" s="765"/>
      <x:c r="G47" s="765"/>
      <x:c r="H47" s="765"/>
      <x:c r="I47" s="765"/>
      <x:c r="J47" s="765"/>
      <x:c r="K47" s="765"/>
      <x:c r="L47" s="765"/>
      <x:c r="M47" s="765"/>
      <x:c r="N47" s="765"/>
      <x:c r="O47"/>
      <x:c r="P47"/>
      <x:c r="Q47"/>
      <x:c r="R47"/>
      <x:c r="S47"/>
      <x:c r="T47"/>
      <x:c r="U47"/>
      <x:c r="V47"/>
      <x:c r="W47"/>
      <x:c r="X47"/>
    </x:row>
    <x:row r="48" ht="28" customHeight="1">
      <x:c r="A48" s="765" t="str">
        <x:v>Marketing Fund</x:v>
      </x:c>
      <x:c r="B48" s="801" t="n">
        <x:v>16250000</x:v>
      </x:c>
      <x:c r="C48" s="798" t="n">
        <x:f>B48/'Round Evolution'!$B$8</x:f>
        <x:v>0.13</x:v>
      </x:c>
      <x:c r="D48" s="765" t="str">
        <x:v>None</x:v>
      </x:c>
      <x:c r="E48" s="765" t="str">
        <x:v>Market development and partnerships</x:v>
      </x:c>
      <x:c r="F48" s="765"/>
      <x:c r="G48" s="765"/>
      <x:c r="H48" s="765"/>
      <x:c r="I48" s="765"/>
      <x:c r="J48" s="765"/>
      <x:c r="K48" s="765"/>
      <x:c r="L48" s="765"/>
      <x:c r="M48" s="765"/>
      <x:c r="N48" s="765"/>
      <x:c r="O48"/>
      <x:c r="P48"/>
      <x:c r="Q48"/>
      <x:c r="R48"/>
      <x:c r="S48"/>
      <x:c r="T48"/>
      <x:c r="U48"/>
      <x:c r="V48"/>
      <x:c r="W48"/>
      <x:c r="X48"/>
    </x:row>
    <x:row r="49" ht="28" customHeight="1">
      <x:c r="A49" s="765" t="str">
        <x:v>Liquidity</x:v>
      </x:c>
      <x:c r="B49" s="801" t="n">
        <x:v>12500000</x:v>
      </x:c>
      <x:c r="C49" s="798" t="n">
        <x:f>B49/'Round Evolution'!$B$8</x:f>
        <x:v>0.1</x:v>
      </x:c>
      <x:c r="D49" s="765" t="str">
        <x:v>None</x:v>
      </x:c>
      <x:c r="E49" s="765" t="str">
        <x:v>Utility-token market liquidity</x:v>
      </x:c>
      <x:c r="F49" s="765"/>
      <x:c r="G49" s="765"/>
      <x:c r="H49" s="765"/>
      <x:c r="I49" s="765"/>
      <x:c r="J49" s="765"/>
      <x:c r="K49" s="765"/>
      <x:c r="L49" s="765"/>
      <x:c r="M49" s="765"/>
      <x:c r="N49" s="765"/>
      <x:c r="O49"/>
      <x:c r="P49"/>
      <x:c r="Q49"/>
      <x:c r="R49"/>
      <x:c r="S49"/>
      <x:c r="T49"/>
      <x:c r="U49"/>
      <x:c r="V49"/>
      <x:c r="W49"/>
      <x:c r="X49"/>
    </x:row>
    <x:row r="50" ht="28" customHeight="1">
      <x:c r="A50" s="719" t="str">
        <x:v>Total utility-token supply</x:v>
      </x:c>
      <x:c r="B50" s="803" t="n">
        <x:f>SUM(B42:B49)</x:f>
        <x:v>125000000</x:v>
      </x:c>
      <x:c r="C50" s="804" t="n">
        <x:f>SUM(C42:C49)</x:f>
        <x:v>1</x:v>
      </x:c>
      <x:c r="D50" s="719" t="str">
        <x:v>0% company equity</x:v>
      </x:c>
      <x:c r="E50" s="719" t="str">
        <x:v>Must reconcile to the fixed 125.0M $GVB supply</x:v>
      </x:c>
      <x:c r="F50" s="719"/>
      <x:c r="G50" s="719"/>
      <x:c r="H50" s="719"/>
      <x:c r="I50" s="719"/>
      <x:c r="J50" s="719"/>
      <x:c r="K50" s="719"/>
      <x:c r="L50" s="719"/>
      <x:c r="M50" s="719"/>
      <x:c r="N50" s="719"/>
      <x:c r="O50"/>
      <x:c r="P50"/>
      <x:c r="Q50"/>
      <x:c r="R50"/>
      <x:c r="S50"/>
      <x:c r="T50"/>
      <x:c r="U50"/>
      <x:c r="V50"/>
      <x:c r="W50"/>
      <x:c r="X50"/>
    </x:row>
    <x:row r="51" ht="2" customHeight="1">
      <x:c r="A51"/>
      <x:c r="B51"/>
      <x:c r="C51"/>
      <x:c r="D51"/>
      <x:c r="E51"/>
      <x:c r="F51"/>
      <x:c r="G51"/>
      <x:c r="H51"/>
      <x:c r="I51"/>
      <x:c r="J51"/>
      <x:c r="K51"/>
      <x:c r="L51"/>
      <x:c r="M51"/>
      <x:c r="N51"/>
      <x:c r="O51"/>
      <x:c r="P51"/>
      <x:c r="Q51"/>
      <x:c r="R51"/>
      <x:c r="S51"/>
      <x:c r="T51"/>
      <x:c r="U51"/>
      <x:c r="V51"/>
      <x:c r="W51"/>
      <x:c r="X51"/>
    </x:row>
    <x:row r="52" ht="24" customHeight="1">
      <x:c r="A52" s="686" t="str">
        <x:v>FOUNDER POSITION — EQUITY TOKEN VS UTILITY TOKEN</x:v>
      </x:c>
      <x:c r="B52" s="686"/>
      <x:c r="C52" s="686"/>
      <x:c r="D52" s="686"/>
      <x:c r="E52" s="686"/>
      <x:c r="F52" s="686"/>
      <x:c r="G52" s="686"/>
      <x:c r="H52" s="686"/>
      <x:c r="I52" s="686"/>
      <x:c r="J52" s="686"/>
      <x:c r="K52" s="686"/>
      <x:c r="L52" s="686"/>
      <x:c r="M52" s="686"/>
      <x:c r="N52" s="686"/>
      <x:c r="O52"/>
      <x:c r="P52"/>
      <x:c r="Q52"/>
      <x:c r="R52"/>
      <x:c r="S52"/>
      <x:c r="T52"/>
      <x:c r="U52"/>
      <x:c r="V52"/>
      <x:c r="W52"/>
      <x:c r="X52"/>
    </x:row>
    <x:row r="53" ht="34" customHeight="1">
      <x:c r="A53" s="774" t="str">
        <x:v>GVB-EQ-A founder security tokens</x:v>
      </x:c>
      <x:c r="B53" s="805" t="n">
        <x:f>'Round Evolution'!$G$9</x:f>
        <x:v>43000000</x:v>
      </x:c>
      <x:c r="C53" s="806" t="n">
        <x:f>'Round Evolution'!$G$13</x:f>
        <x:v>0.9148936170212766</x:v>
      </x:c>
      <x:c r="D53" s="774" t="str">
        <x:v>Equals 91.49% company equity after the current round, assuming 100% pre-round ownership</x:v>
      </x:c>
      <x:c r="E53" s="774"/>
      <x:c r="F53" s="774"/>
      <x:c r="G53" s="774"/>
      <x:c r="H53" s="774"/>
      <x:c r="I53" s="774"/>
      <x:c r="J53" s="774"/>
      <x:c r="K53" s="774"/>
      <x:c r="L53" s="774"/>
      <x:c r="M53" s="774"/>
      <x:c r="N53" s="774"/>
      <x:c r="O53"/>
      <x:c r="P53"/>
      <x:c r="Q53"/>
      <x:c r="R53"/>
      <x:c r="S53"/>
      <x:c r="T53"/>
      <x:c r="U53"/>
      <x:c r="V53"/>
      <x:c r="W53"/>
      <x:c r="X53"/>
    </x:row>
    <x:row r="54" ht="34" customHeight="1">
      <x:c r="A54" s="775" t="str">
        <x:v>Personal founder $GVB utility tokens</x:v>
      </x:c>
      <x:c r="B54" s="809" t="str">
        <x:v>TBD</x:v>
      </x:c>
      <x:c r="C54" s="775"/>
      <x:c r="D54" s="775" t="str">
        <x:v>The file provides a 15.0M Team &amp; Advisors pool, but no approved split assigning a specific number personally to the founder</x:v>
      </x:c>
      <x:c r="E54" s="775"/>
      <x:c r="F54" s="775"/>
      <x:c r="G54" s="775"/>
      <x:c r="H54" s="775"/>
      <x:c r="I54" s="775"/>
      <x:c r="J54" s="775"/>
      <x:c r="K54" s="775"/>
      <x:c r="L54" s="775"/>
      <x:c r="M54" s="775"/>
      <x:c r="N54" s="775"/>
      <x:c r="O54"/>
      <x:c r="P54"/>
      <x:c r="Q54"/>
      <x:c r="R54"/>
      <x:c r="S54"/>
      <x:c r="T54"/>
      <x:c r="U54"/>
      <x:c r="V54"/>
      <x:c r="W54"/>
      <x:c r="X54"/>
    </x:row>
    <x:row r="55" ht="2" customHeight="1">
      <x:c r="A55"/>
      <x:c r="B55"/>
      <x:c r="C55"/>
      <x:c r="D55"/>
      <x:c r="E55"/>
      <x:c r="F55"/>
      <x:c r="G55"/>
      <x:c r="H55"/>
      <x:c r="I55"/>
      <x:c r="J55"/>
      <x:c r="K55"/>
      <x:c r="L55"/>
      <x:c r="M55"/>
      <x:c r="N55"/>
      <x:c r="O55"/>
      <x:c r="P55"/>
      <x:c r="Q55"/>
      <x:c r="R55"/>
      <x:c r="S55"/>
      <x:c r="T55"/>
      <x:c r="U55"/>
      <x:c r="V55"/>
      <x:c r="W55"/>
      <x:c r="X55"/>
    </x:row>
    <x:row r="56" ht="42" customHeight="1">
      <x:c r="A56" s="789" t="str">
        <x:v>Separation rule: ownership of $GVB utility tokens does not create company equity, voting, dividend, liquidation or board rights. Ownership of GVB-EQ security tokens reflects the underlying registered company shares. The proposed Private investor receives 4.0M GVB-EQ-B and no automatic $GVB utility-token allocation. Any founder-specific $GVB allocation must be approved as a separate token-allocation decision and should not alter the equity cap table.</x:v>
      </x:c>
      <x:c r="B56" s="790"/>
      <x:c r="C56" s="790"/>
      <x:c r="D56" s="790"/>
      <x:c r="E56" s="790"/>
      <x:c r="F56" s="790"/>
      <x:c r="G56" s="790"/>
      <x:c r="H56" s="790"/>
      <x:c r="I56" s="790"/>
      <x:c r="J56" s="790"/>
      <x:c r="K56" s="790"/>
      <x:c r="L56" s="790"/>
      <x:c r="M56" s="790"/>
      <x:c r="N56" s="791"/>
      <x:c r="O56"/>
      <x:c r="P56"/>
      <x:c r="Q56"/>
      <x:c r="R56"/>
      <x:c r="S56"/>
      <x:c r="T56"/>
      <x:c r="U56"/>
      <x:c r="V56"/>
      <x:c r="W56"/>
      <x:c r="X56"/>
    </x:row>
    <x:row r="57" ht="42" customHeight="1">
      <x:c r="A57" s="792"/>
      <x:c r="B57" s="793"/>
      <x:c r="C57" s="793"/>
      <x:c r="D57" s="793"/>
      <x:c r="E57" s="793"/>
      <x:c r="F57" s="793"/>
      <x:c r="G57" s="793"/>
      <x:c r="H57" s="793"/>
      <x:c r="I57" s="793"/>
      <x:c r="J57" s="793"/>
      <x:c r="K57" s="793"/>
      <x:c r="L57" s="793"/>
      <x:c r="M57" s="793"/>
      <x:c r="N57" s="794"/>
      <x:c r="O57"/>
      <x:c r="P57"/>
      <x:c r="Q57"/>
      <x:c r="R57"/>
      <x:c r="S57"/>
      <x:c r="T57"/>
      <x:c r="U57"/>
      <x:c r="V57"/>
      <x:c r="W57"/>
      <x:c r="X57"/>
    </x:row>
    <x:row r="58" ht="2" customHeight="1">
      <x:c r="A58"/>
      <x:c r="B58"/>
      <x:c r="C58"/>
      <x:c r="D58"/>
      <x:c r="E58"/>
      <x:c r="F58"/>
      <x:c r="G58"/>
      <x:c r="H58"/>
      <x:c r="I58"/>
      <x:c r="J58"/>
      <x:c r="K58"/>
      <x:c r="L58"/>
      <x:c r="M58"/>
      <x:c r="N58"/>
      <x:c r="O58"/>
      <x:c r="P58"/>
      <x:c r="Q58"/>
      <x:c r="R58"/>
      <x:c r="S58"/>
      <x:c r="T58"/>
      <x:c r="U58"/>
      <x:c r="V58"/>
      <x:c r="W58"/>
      <x:c r="X58"/>
    </x:row>
    <x:row r="59" ht="2" customHeight="1">
      <x:c r="A59"/>
      <x:c r="B59"/>
      <x:c r="C59"/>
      <x:c r="D59"/>
      <x:c r="E59"/>
      <x:c r="F59"/>
      <x:c r="G59"/>
      <x:c r="H59"/>
      <x:c r="I59"/>
      <x:c r="J59"/>
      <x:c r="K59"/>
      <x:c r="L59"/>
      <x:c r="M59"/>
      <x:c r="N59"/>
      <x:c r="O59"/>
      <x:c r="P59"/>
      <x:c r="Q59"/>
      <x:c r="R59"/>
      <x:c r="S59"/>
      <x:c r="T59"/>
      <x:c r="U59"/>
      <x:c r="V59"/>
      <x:c r="W59"/>
      <x:c r="X59"/>
    </x:row>
    <x:row r="60" ht="2" customHeight="1">
      <x:c r="A60"/>
      <x:c r="B60"/>
      <x:c r="C60"/>
      <x:c r="D60"/>
      <x:c r="E60"/>
      <x:c r="F60"/>
      <x:c r="G60"/>
      <x:c r="H60"/>
      <x:c r="I60"/>
      <x:c r="J60"/>
      <x:c r="K60"/>
      <x:c r="L60"/>
      <x:c r="M60"/>
      <x:c r="N60"/>
      <x:c r="O60"/>
      <x:c r="P60"/>
      <x:c r="Q60"/>
      <x:c r="R60"/>
      <x:c r="S60"/>
      <x:c r="T60"/>
      <x:c r="U60"/>
      <x:c r="V60"/>
      <x:c r="W60"/>
      <x:c r="X60"/>
    </x:row>
    <x:row r="61" ht="2" customHeight="1">
      <x:c r="A61"/>
      <x:c r="B61"/>
      <x:c r="C61"/>
      <x:c r="D61"/>
      <x:c r="E61"/>
      <x:c r="F61"/>
      <x:c r="G61"/>
      <x:c r="H61"/>
      <x:c r="I61"/>
      <x:c r="J61"/>
      <x:c r="K61"/>
      <x:c r="L61"/>
      <x:c r="M61"/>
      <x:c r="N61"/>
      <x:c r="O61"/>
      <x:c r="P61"/>
      <x:c r="Q61"/>
      <x:c r="R61"/>
      <x:c r="S61"/>
      <x:c r="T61"/>
      <x:c r="U61"/>
      <x:c r="V61"/>
      <x:c r="W61"/>
      <x:c r="X61"/>
    </x:row>
    <x:row r="62" ht="2" customHeight="1">
      <x:c r="A62"/>
      <x:c r="B62"/>
      <x:c r="C62"/>
      <x:c r="D62"/>
      <x:c r="E62"/>
      <x:c r="F62"/>
      <x:c r="G62"/>
      <x:c r="H62"/>
      <x:c r="I62"/>
      <x:c r="J62"/>
      <x:c r="K62"/>
      <x:c r="L62"/>
      <x:c r="M62"/>
      <x:c r="N62"/>
      <x:c r="O62"/>
      <x:c r="P62"/>
      <x:c r="Q62"/>
      <x:c r="R62"/>
      <x:c r="S62"/>
      <x:c r="T62"/>
      <x:c r="U62"/>
      <x:c r="V62"/>
      <x:c r="W62"/>
      <x:c r="X62"/>
    </x:row>
    <x:row r="63" ht="2" customHeight="1">
      <x:c r="A63"/>
      <x:c r="B63"/>
      <x:c r="C63"/>
      <x:c r="D63"/>
      <x:c r="E63"/>
      <x:c r="F63"/>
      <x:c r="G63"/>
      <x:c r="H63"/>
      <x:c r="I63"/>
      <x:c r="J63"/>
      <x:c r="K63"/>
      <x:c r="L63"/>
      <x:c r="M63"/>
      <x:c r="N63"/>
      <x:c r="O63"/>
      <x:c r="P63"/>
      <x:c r="Q63"/>
      <x:c r="R63"/>
      <x:c r="S63"/>
      <x:c r="T63"/>
      <x:c r="U63"/>
      <x:c r="V63"/>
      <x:c r="W63"/>
      <x:c r="X63"/>
    </x:row>
    <x:row r="64" ht="2" customHeight="1">
      <x:c r="A64"/>
      <x:c r="B64"/>
      <x:c r="C64"/>
      <x:c r="D64"/>
      <x:c r="E64"/>
      <x:c r="F64"/>
      <x:c r="G64"/>
      <x:c r="H64"/>
      <x:c r="I64"/>
      <x:c r="J64"/>
      <x:c r="K64"/>
      <x:c r="L64"/>
      <x:c r="M64"/>
      <x:c r="N64"/>
      <x:c r="O64"/>
      <x:c r="P64"/>
      <x:c r="Q64"/>
      <x:c r="R64"/>
      <x:c r="S64"/>
      <x:c r="T64"/>
      <x:c r="U64"/>
      <x:c r="V64"/>
      <x:c r="W64"/>
      <x:c r="X64"/>
    </x:row>
    <x:row r="65" ht="2" customHeight="1">
      <x:c r="A65"/>
      <x:c r="B65"/>
      <x:c r="C65"/>
      <x:c r="D65"/>
      <x:c r="E65"/>
      <x:c r="F65"/>
      <x:c r="G65"/>
      <x:c r="H65"/>
      <x:c r="I65"/>
      <x:c r="J65"/>
      <x:c r="K65"/>
      <x:c r="L65"/>
      <x:c r="M65"/>
      <x:c r="N65"/>
      <x:c r="O65"/>
      <x:c r="P65"/>
      <x:c r="Q65"/>
      <x:c r="R65"/>
      <x:c r="S65"/>
      <x:c r="T65"/>
      <x:c r="U65"/>
      <x:c r="V65"/>
      <x:c r="W65"/>
      <x:c r="X65"/>
    </x:row>
    <x:row r="66" ht="2" customHeight="1">
      <x:c r="A66"/>
      <x:c r="B66"/>
      <x:c r="C66"/>
      <x:c r="D66"/>
      <x:c r="E66"/>
      <x:c r="F66"/>
      <x:c r="G66"/>
      <x:c r="H66"/>
      <x:c r="I66"/>
      <x:c r="J66"/>
      <x:c r="K66"/>
      <x:c r="L66"/>
      <x:c r="M66"/>
      <x:c r="N66"/>
      <x:c r="O66"/>
      <x:c r="P66"/>
      <x:c r="Q66"/>
      <x:c r="R66"/>
      <x:c r="S66"/>
      <x:c r="T66"/>
      <x:c r="U66"/>
      <x:c r="V66"/>
      <x:c r="W66"/>
      <x:c r="X66"/>
    </x:row>
    <x:row r="67" ht="2" customHeight="1"/>
    <x:row r="68" ht="2" customHeight="1"/>
    <x:row r="69" ht="2" customHeight="1"/>
    <x:row r="70" ht="2" customHeight="1"/>
  </x:sheetData>
  <x:mergeCells>
    <x:mergeCell ref="A1:N1"/>
    <x:mergeCell ref="A3:N3"/>
    <x:mergeCell ref="A5:N5"/>
    <x:mergeCell ref="A12:N12"/>
    <x:mergeCell ref="B13:E13"/>
    <x:mergeCell ref="F13:I13"/>
    <x:mergeCell ref="J13:N13"/>
    <x:mergeCell ref="B14:E14"/>
    <x:mergeCell ref="F14:I14"/>
    <x:mergeCell ref="J14:N14"/>
    <x:mergeCell ref="B15:E15"/>
    <x:mergeCell ref="F15:I15"/>
    <x:mergeCell ref="J15:N15"/>
    <x:mergeCell ref="B16:E16"/>
    <x:mergeCell ref="F16:I16"/>
    <x:mergeCell ref="J16:N16"/>
    <x:mergeCell ref="B17:E17"/>
    <x:mergeCell ref="F17:I17"/>
    <x:mergeCell ref="J17:N17"/>
    <x:mergeCell ref="B18:E18"/>
    <x:mergeCell ref="F18:I18"/>
    <x:mergeCell ref="J18:N18"/>
    <x:mergeCell ref="B19:E19"/>
    <x:mergeCell ref="F19:I19"/>
    <x:mergeCell ref="J19:N19"/>
    <x:mergeCell ref="B20:E20"/>
    <x:mergeCell ref="F20:I20"/>
    <x:mergeCell ref="J20:N20"/>
    <x:mergeCell ref="B21:E21"/>
    <x:mergeCell ref="F21:I21"/>
    <x:mergeCell ref="J21:N21"/>
    <x:mergeCell ref="A23:N23"/>
    <x:mergeCell ref="B24:E24"/>
    <x:mergeCell ref="F24:I24"/>
    <x:mergeCell ref="J24:N24"/>
    <x:mergeCell ref="B25:E25"/>
    <x:mergeCell ref="F25:I25"/>
    <x:mergeCell ref="J25:N25"/>
    <x:mergeCell ref="B26:E26"/>
    <x:mergeCell ref="F26:I26"/>
    <x:mergeCell ref="J26:N26"/>
    <x:mergeCell ref="B27:E27"/>
    <x:mergeCell ref="F27:I27"/>
    <x:mergeCell ref="J27:N27"/>
    <x:mergeCell ref="B28:E28"/>
    <x:mergeCell ref="F28:I28"/>
    <x:mergeCell ref="J28:N28"/>
    <x:mergeCell ref="B29:E29"/>
    <x:mergeCell ref="F29:I29"/>
    <x:mergeCell ref="J29:N29"/>
    <x:mergeCell ref="B30:E30"/>
    <x:mergeCell ref="F30:I30"/>
    <x:mergeCell ref="J30:N30"/>
    <x:mergeCell ref="A32:N32"/>
    <x:mergeCell ref="A33:N34"/>
    <x:mergeCell ref="A36:D36"/>
    <x:mergeCell ref="E36:H36"/>
    <x:mergeCell ref="I36:L36"/>
    <x:mergeCell ref="A37:D37"/>
    <x:mergeCell ref="E37:H37"/>
    <x:mergeCell ref="I37:L37"/>
    <x:mergeCell ref="A40:N40"/>
    <x:mergeCell ref="E41:N41"/>
    <x:mergeCell ref="E42:N42"/>
    <x:mergeCell ref="E43:N43"/>
    <x:mergeCell ref="E44:N44"/>
    <x:mergeCell ref="E45:N45"/>
    <x:mergeCell ref="E46:N46"/>
    <x:mergeCell ref="E47:N47"/>
    <x:mergeCell ref="E48:N48"/>
    <x:mergeCell ref="E49:N49"/>
    <x:mergeCell ref="E50:N50"/>
    <x:mergeCell ref="A52:N52"/>
    <x:mergeCell ref="D53:N53"/>
    <x:mergeCell ref="D54:N54"/>
    <x:mergeCell ref="A56:N57"/>
  </x:mergeCells>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29" hidden="0" customWidth="1"/>
    <x:col min="2" max="2" width="23" hidden="0" customWidth="1"/>
    <x:col min="3" max="3" width="18" hidden="0" customWidth="1"/>
    <x:col min="4" max="4" width="18" hidden="0" customWidth="1"/>
    <x:col min="5" max="5" width="25" hidden="0" customWidth="1"/>
    <x:col min="6" max="6" width="58" hidden="0" customWidth="1"/>
    <x:col min="7" max="7" width="25" hidden="0" customWidth="1"/>
    <x:col min="8" max="8" width="34" hidden="0" customWidth="1"/>
  </x:cols>
  <x:sheetData>
    <x:row r="1" ht="30" customHeight="1">
      <x:c r="A1" s="328" t="str">
        <x:v>GVB DUAL-TOKEN MODEL CHECKS, ASSUMPTIONS &amp; SOURCE LOG</x:v>
      </x:c>
      <x:c r="B1" s="328" t="str">
        <x:v>GVB-EQ-B MODEL CHECKS, ASSUMPTIONS &amp; SOURCE LOG</x:v>
      </x:c>
      <x:c r="C1" s="328" t="str">
        <x:v>GVB-EQ-B MODEL CHECKS, ASSUMPTIONS &amp; SOURCE LOG</x:v>
      </x:c>
      <x:c r="D1" s="328" t="str">
        <x:v>GVB-EQ-B MODEL CHECKS, ASSUMPTIONS &amp; SOURCE LOG</x:v>
      </x:c>
      <x:c r="E1" s="328" t="str">
        <x:v>GVB-EQ-B MODEL CHECKS, ASSUMPTIONS &amp; SOURCE LOG</x:v>
      </x:c>
      <x:c r="F1" s="328" t="str">
        <x:v>GVB-EQ-B MODEL CHECKS, ASSUMPTIONS &amp; SOURCE LOG</x:v>
      </x:c>
      <x:c r="G1" s="328" t="str">
        <x:v>GVB-EQ-B MODEL CHECKS, ASSUMPTIONS &amp; SOURCE LOG</x:v>
      </x:c>
      <x:c r="H1" s="328" t="str">
        <x:v>GVB-EQ-B MODEL CHECKS, ASSUMPTIONS &amp; SOURCE LOG</x:v>
      </x:c>
    </x:row>
    <x:row r="2">
      <x:c r="A2"/>
      <x:c r="B2"/>
      <x:c r="C2"/>
      <x:c r="D2"/>
      <x:c r="E2"/>
      <x:c r="F2"/>
      <x:c r="G2"/>
    </x:row>
    <x:row r="3" ht="26" customHeight="1">
      <x:c r="A3" s="333" t="str">
        <x:v>Round 1 utility-token economics and Round 2 tokenized-equity mechanics are separated, formula-linked and reconciled</x:v>
      </x:c>
      <x:c r="B3" s="333" t="str">
        <x:v>Security token, valuation, ownership, tranche and 1:1 token/share mechanics are formula-linked and reconciled</x:v>
      </x:c>
      <x:c r="C3" s="333" t="str">
        <x:v>Security token, valuation, ownership, tranche and 1:1 token/share mechanics are formula-linked and reconciled</x:v>
      </x:c>
      <x:c r="D3" s="333" t="str">
        <x:v>Security token, valuation, ownership, tranche and 1:1 token/share mechanics are formula-linked and reconciled</x:v>
      </x:c>
      <x:c r="E3" s="333" t="str">
        <x:v>Security token, valuation, ownership, tranche and 1:1 token/share mechanics are formula-linked and reconciled</x:v>
      </x:c>
      <x:c r="F3" s="333" t="str">
        <x:v>Security token, valuation, ownership, tranche and 1:1 token/share mechanics are formula-linked and reconciled</x:v>
      </x:c>
      <x:c r="G3" s="333" t="str">
        <x:v>Security token, valuation, ownership, tranche and 1:1 token/share mechanics are formula-linked and reconciled</x:v>
      </x:c>
      <x:c r="H3" s="333" t="str">
        <x:v>Security token, valuation, ownership, tranche and 1:1 token/share mechanics are formula-linked and reconciled</x:v>
      </x:c>
    </x:row>
    <x:row r="4">
      <x:c r="A4"/>
      <x:c r="B4"/>
      <x:c r="C4"/>
      <x:c r="D4"/>
      <x:c r="E4"/>
      <x:c r="F4"/>
      <x:c r="G4"/>
    </x:row>
    <x:row r="5" ht="22" customHeight="1">
      <x:c r="A5" s="336" t="str">
        <x:v>MODEL CHECKS</x:v>
      </x:c>
      <x:c r="B5" s="336" t="str">
        <x:v>MODEL CHECKS</x:v>
      </x:c>
      <x:c r="C5" s="336" t="str">
        <x:v>MODEL CHECKS</x:v>
      </x:c>
      <x:c r="D5" s="336" t="str">
        <x:v>MODEL CHECKS</x:v>
      </x:c>
      <x:c r="E5" s="336" t="str">
        <x:v>MODEL CHECKS</x:v>
      </x:c>
      <x:c r="F5" s="336" t="str">
        <x:v>MODEL CHECKS</x:v>
      </x:c>
      <x:c r="G5" s="336" t="str">
        <x:v>MODEL CHECKS</x:v>
      </x:c>
      <x:c r="H5" s="336" t="str">
        <x:v>MODEL CHECKS</x:v>
      </x:c>
    </x:row>
    <x:row r="6" ht="28" customHeight="1">
      <x:c r="A6" s="341" t="str">
        <x:v>Check</x:v>
      </x:c>
      <x:c r="B6" s="341" t="str">
        <x:v>Actual</x:v>
      </x:c>
      <x:c r="C6" s="341" t="str">
        <x:v>Expected</x:v>
      </x:c>
      <x:c r="D6" s="341" t="str">
        <x:v>Tolerance / rule</x:v>
      </x:c>
      <x:c r="E6" s="341" t="str">
        <x:v>Difference</x:v>
      </x:c>
      <x:c r="F6" s="341" t="str">
        <x:v>Status</x:v>
      </x:c>
      <x:c r="G6" s="341" t="str">
        <x:v>Notes</x:v>
      </x:c>
    </x:row>
    <x:row r="7" ht="28" customHeight="1">
      <x:c r="A7" s="348" t="str">
        <x:v>Current post-money valuation</x:v>
      </x:c>
      <x:c r="B7" s="810" t="n">
        <x:f>'Deal Structure'!$B$8</x:f>
        <x:v>47000000</x:v>
      </x:c>
      <x:c r="C7" s="810" t="n">
        <x:f>'Deal Structure'!$B$6+'Deal Structure'!$B$7</x:f>
        <x:v>47000000</x:v>
      </x:c>
      <x:c r="D7" s="348" t="n">
        <x:v>0.01</x:v>
      </x:c>
      <x:c r="E7" s="348" t="n">
        <x:f>B7-C7</x:f>
        <x:v>0</x:v>
      </x:c>
      <x:c r="F7" s="412" t="str">
        <x:f>IF(ABS(E7)&lt;=D7,"OK","CHECK")</x:f>
        <x:v>OK</x:v>
      </x:c>
      <x:c r="G7" s="348" t="str">
        <x:v>US$43M pre-money + US$4M investment</x:v>
      </x:c>
    </x:row>
    <x:row r="8" ht="28" customHeight="1">
      <x:c r="A8" s="349" t="str">
        <x:v>Current investor ownership</x:v>
      </x:c>
      <x:c r="B8" s="369" t="n">
        <x:f>'Deal Structure'!$B$9</x:f>
        <x:v>0.0851063829787234</x:v>
      </x:c>
      <x:c r="C8" s="369" t="n">
        <x:f>'Deal Structure'!$B$6/'Deal Structure'!$B$8</x:f>
        <x:v>0.0851063829787234</x:v>
      </x:c>
      <x:c r="D8" s="349" t="n">
        <x:v>0.000001</x:v>
      </x:c>
      <x:c r="E8" s="349" t="n">
        <x:f>B8-C8</x:f>
        <x:v>0</x:v>
      </x:c>
      <x:c r="F8" s="413" t="str">
        <x:f>IF(ABS(E8)&lt;=D8,"OK","CHECK")</x:f>
        <x:v>OK</x:v>
      </x:c>
      <x:c r="G8" s="349" t="str">
        <x:v>US$4M / US$47M</x:v>
      </x:c>
    </x:row>
    <x:row r="9" ht="28" customHeight="1">
      <x:c r="A9" s="349" t="str">
        <x:v>Round 1 company equity ownership</x:v>
      </x:c>
      <x:c r="B9" s="369" t="n">
        <x:f>'Round Evolution'!$G$15</x:f>
        <x:v>0</x:v>
      </x:c>
      <x:c r="C9" s="369" t="n">
        <x:v>0</x:v>
      </x:c>
      <x:c r="D9" s="349" t="n">
        <x:v>0.000001</x:v>
      </x:c>
      <x:c r="E9" s="349" t="n">
        <x:f>B9-C9</x:f>
        <x:v>0</x:v>
      </x:c>
      <x:c r="F9" s="413" t="str">
        <x:f>IF(ABS(E9)&lt;=D9,"OK","CHECK")</x:f>
        <x:v>OK</x:v>
      </x:c>
      <x:c r="G9" s="349" t="str">
        <x:v>Token-only investors must equal 0% equity</x:v>
      </x:c>
    </x:row>
    <x:row r="10" ht="28" customHeight="1">
      <x:c r="A10" s="349" t="str">
        <x:v>Round 1 GVB-EQ security tokens</x:v>
      </x:c>
      <x:c r="B10" s="366" t="n">
        <x:f>'Round Evolution'!$G$14</x:f>
        <x:v>0</x:v>
      </x:c>
      <x:c r="C10" s="366" t="n">
        <x:v>0</x:v>
      </x:c>
      <x:c r="D10" s="349" t="n">
        <x:v>0.01</x:v>
      </x:c>
      <x:c r="E10" s="349" t="n">
        <x:f>B10-C10</x:f>
        <x:v>0</x:v>
      </x:c>
      <x:c r="F10" s="413" t="str">
        <x:f>IF(ABS(E10)&lt;=D10,"OK","CHECK")</x:f>
        <x:v>OK</x:v>
      </x:c>
      <x:c r="G10" s="349" t="str">
        <x:v>Token-only investors receive zero GVB-EQ</x:v>
      </x:c>
    </x:row>
    <x:row r="11" ht="28" customHeight="1">
      <x:c r="A11" s="349" t="str">
        <x:v>Round 1 $GVB utility-token allocation</x:v>
      </x:c>
      <x:c r="B11" s="369" t="n">
        <x:f>'Round Evolution'!$B$11</x:f>
        <x:v>0.13</x:v>
      </x:c>
      <x:c r="C11" s="369" t="n">
        <x:f>'Round Evolution'!$B$10/'Round Evolution'!$B$8</x:f>
        <x:v>0.13</x:v>
      </x:c>
      <x:c r="D11" s="349" t="n">
        <x:v>0.000001</x:v>
      </x:c>
      <x:c r="E11" s="349" t="n">
        <x:f>B11-C11</x:f>
        <x:v>0</x:v>
      </x:c>
      <x:c r="F11" s="413" t="str">
        <x:f>IF(ABS(E11)&lt;=D11,"OK","CHECK")</x:f>
        <x:v>OK</x:v>
      </x:c>
      <x:c r="G11" s="349" t="str">
        <x:v>16.25M / 125.0M = 13%</x:v>
      </x:c>
    </x:row>
    <x:row r="12" ht="28" customHeight="1">
      <x:c r="A12" s="349" t="str">
        <x:v>Current investor GVB-EQ-B tokens</x:v>
      </x:c>
      <x:c r="B12" s="366" t="n">
        <x:f>'Deal Structure'!$G$9</x:f>
        <x:v>4000000</x:v>
      </x:c>
      <x:c r="C12" s="366" t="n">
        <x:f>'Deal Structure'!$B$6/'Deal Structure'!$G$8</x:f>
        <x:v>4000000</x:v>
      </x:c>
      <x:c r="D12" s="349" t="n">
        <x:v>0.01</x:v>
      </x:c>
      <x:c r="E12" s="349" t="n">
        <x:f>B12-C12</x:f>
        <x:v>0</x:v>
      </x:c>
      <x:c r="F12" s="413" t="str">
        <x:f>IF(ABS(E12)&lt;=D12,"OK","CHECK")</x:f>
        <x:v>OK</x:v>
      </x:c>
      <x:c r="G12" s="349" t="str">
        <x:v>US$4M at US$1.00 per token</x:v>
      </x:c>
    </x:row>
    <x:row r="13" ht="28" customHeight="1">
      <x:c r="A13" s="349" t="str">
        <x:v>Current GVB-EQ-B subscription price</x:v>
      </x:c>
      <x:c r="B13" s="811" t="n">
        <x:f>'Deal Structure'!$G$8</x:f>
        <x:v>1</x:v>
      </x:c>
      <x:c r="C13" s="811" t="n">
        <x:f>'Deal Structure'!$B$7/'Round Evolution'!$G$9</x:f>
        <x:v>1</x:v>
      </x:c>
      <x:c r="D13" s="349" t="n">
        <x:v>0.000001</x:v>
      </x:c>
      <x:c r="E13" s="349" t="n">
        <x:f>B13-C13</x:f>
        <x:v>0</x:v>
      </x:c>
      <x:c r="F13" s="413" t="str">
        <x:f>IF(ABS(E13)&lt;=D13,"OK","CHECK")</x:f>
        <x:v>OK</x:v>
      </x:c>
      <x:c r="G13" s="349" t="str">
        <x:v>US$1.00 per current Private token</x:v>
      </x:c>
    </x:row>
    <x:row r="14" ht="28" customHeight="1">
      <x:c r="A14" s="349" t="str">
        <x:v>Token-to-share ratio</x:v>
      </x:c>
      <x:c r="B14" s="383" t="str">
        <x:v>1 : 1</x:v>
      </x:c>
      <x:c r="C14" s="383" t="str">
        <x:v>1 : 1</x:v>
      </x:c>
      <x:c r="D14" s="349" t="str">
        <x:v>Exact match</x:v>
      </x:c>
      <x:c r="E14" s="349" t="n">
        <x:f>IF(B14=C14,0,1)</x:f>
        <x:v>0</x:v>
      </x:c>
      <x:c r="F14" s="413" t="str">
        <x:f>IF(E14=0,"OK","CHECK")</x:f>
        <x:v>OK</x:v>
      </x:c>
      <x:c r="G14" s="349" t="str">
        <x:v>One GVB-EQ token = one company share</x:v>
      </x:c>
    </x:row>
    <x:row r="15" ht="28" customHeight="1">
      <x:c r="A15" s="349" t="str">
        <x:v>Tranche funding</x:v>
      </x:c>
      <x:c r="B15" s="812" t="n">
        <x:f>'Deal Structure'!$C$23</x:f>
        <x:v>4000000</x:v>
      </x:c>
      <x:c r="C15" s="812" t="n">
        <x:f>'Deal Structure'!$B$6</x:f>
        <x:v>4000000</x:v>
      </x:c>
      <x:c r="D15" s="349" t="n">
        <x:v>0.01</x:v>
      </x:c>
      <x:c r="E15" s="349" t="n">
        <x:f>B15-C15</x:f>
        <x:v>0</x:v>
      </x:c>
      <x:c r="F15" s="413" t="str">
        <x:f>IF(ABS(E15)&lt;=D15,"OK","CHECK")</x:f>
        <x:v>OK</x:v>
      </x:c>
      <x:c r="G15" s="349" t="str">
        <x:v>Three scheduled closings</x:v>
      </x:c>
    </x:row>
    <x:row r="16" ht="28" customHeight="1">
      <x:c r="A16" s="349" t="str">
        <x:v>Tranche security-token issuance</x:v>
      </x:c>
      <x:c r="B16" s="812" t="n">
        <x:f>'Deal Structure'!$D$23</x:f>
        <x:v>4000000</x:v>
      </x:c>
      <x:c r="C16" s="812" t="n">
        <x:f>'Deal Structure'!$G$9</x:f>
        <x:v>4000000</x:v>
      </x:c>
      <x:c r="D16" s="349" t="n">
        <x:v>0.01</x:v>
      </x:c>
      <x:c r="E16" s="349" t="n">
        <x:f>B16-C16</x:f>
        <x:v>0</x:v>
      </x:c>
      <x:c r="F16" s="413" t="str">
        <x:f>IF(ABS(E16)&lt;=D16,"OK","CHECK")</x:f>
        <x:v>OK</x:v>
      </x:c>
      <x:c r="G16" s="349" t="str">
        <x:v>Matches funded capital at US$1.00</x:v>
      </x:c>
    </x:row>
    <x:row r="17" ht="28" customHeight="1">
      <x:c r="A17" s="349" t="str">
        <x:v>Equity ownership total</x:v>
      </x:c>
      <x:c r="B17" s="369" t="n">
        <x:f>'Cap Table &amp; Returns'!$C$10</x:f>
        <x:v>1</x:v>
      </x:c>
      <x:c r="C17" s="369" t="n">
        <x:v>1</x:v>
      </x:c>
      <x:c r="D17" s="349" t="n">
        <x:v>0.000001</x:v>
      </x:c>
      <x:c r="E17" s="349" t="n">
        <x:f>B17-C17</x:f>
        <x:v>0</x:v>
      </x:c>
      <x:c r="F17" s="413" t="str">
        <x:f>IF(ABS(E17)&lt;=D17,"OK","CHECK")</x:f>
        <x:v>OK</x:v>
      </x:c>
      <x:c r="G17" s="349" t="str">
        <x:v>Founder/existing + current investor</x:v>
      </x:c>
    </x:row>
    <x:row r="18" ht="28" customHeight="1">
      <x:c r="A18" s="349" t="str">
        <x:v>Use-of-funds amount</x:v>
      </x:c>
      <x:c r="B18" s="812" t="n">
        <x:f>'Use of Funds'!$C$14</x:f>
        <x:v>4000000</x:v>
      </x:c>
      <x:c r="C18" s="812" t="n">
        <x:f>'Deal Structure'!$B$6</x:f>
        <x:v>4000000</x:v>
      </x:c>
      <x:c r="D18" s="349" t="n">
        <x:v>0.01</x:v>
      </x:c>
      <x:c r="E18" s="349" t="n">
        <x:f>B18-C18</x:f>
        <x:v>0</x:v>
      </x:c>
      <x:c r="F18" s="413" t="str">
        <x:f>IF(ABS(E18)&lt;=D18,"OK","CHECK")</x:f>
        <x:v>OK</x:v>
      </x:c>
      <x:c r="G18" s="349" t="str">
        <x:v>Must equal current investment amount</x:v>
      </x:c>
    </x:row>
    <x:row r="19">
      <x:c r="A19" s="349" t="str">
        <x:v>Silent-investor role</x:v>
      </x:c>
      <x:c r="B19" s="349" t="str">
        <x:f>'Deal Structure'!$G$10</x:f>
        <x:v>Silent / non-participating</x:v>
      </x:c>
      <x:c r="C19" s="349" t="str">
        <x:v>Silent / non-participating</x:v>
      </x:c>
      <x:c r="D19" s="349" t="str">
        <x:v>Exact match</x:v>
      </x:c>
      <x:c r="E19" s="349" t="n">
        <x:f>IF(B19=C19,0,1)</x:f>
        <x:v>0</x:v>
      </x:c>
      <x:c r="F19" s="413" t="str">
        <x:f>IF(E19=0,"OK","CHECK")</x:f>
        <x:v>OK</x:v>
      </x:c>
      <x:c r="G19" s="349" t="str">
        <x:v>No board, observer, management or representation</x:v>
      </x:c>
    </x:row>
    <x:row r="20">
      <x:c r="A20" s="350" t="str">
        <x:v>Tokenized equity cap table</x:v>
      </x:c>
      <x:c r="B20" s="416" t="n">
        <x:f>'Token Economics'!$B$20</x:f>
        <x:v>47000000</x:v>
      </x:c>
      <x:c r="C20" s="416" t="n">
        <x:f>'Round Evolution'!$G$11</x:f>
        <x:v>47000000</x:v>
      </x:c>
      <x:c r="D20" s="350" t="n">
        <x:v>0.01</x:v>
      </x:c>
      <x:c r="E20" s="350" t="n">
        <x:f>B20-C20</x:f>
        <x:v>0</x:v>
      </x:c>
      <x:c r="F20" s="414" t="str">
        <x:f>IF(ABS(E20)&lt;=D20,"OK","CHECK")</x:f>
        <x:v>OK</x:v>
      </x:c>
      <x:c r="G20" s="350" t="str">
        <x:v>Post-Private total GVB-EQ units</x:v>
      </x:c>
    </x:row>
    <x:row r="21">
      <x:c r="A21" s="334" t="str">
        <x:v>OVERALL MODEL STATUS</x:v>
      </x:c>
      <x:c r="B21" s="334" t="str">
        <x:v>OVERALL MODEL STATUS</x:v>
      </x:c>
      <x:c r="C21" s="334" t="str">
        <x:v>OVERALL MODEL STATUS</x:v>
      </x:c>
      <x:c r="D21" s="334" t="str">
        <x:v>OVERALL MODEL STATUS</x:v>
      </x:c>
      <x:c r="E21" s="334" t="str">
        <x:v>OVERALL MODEL STATUS</x:v>
      </x:c>
      <x:c r="F21" s="418" t="str">
        <x:f>IF(AND(COUNTIF(F7:F20,"OK")=14,'Round 1 Capital Use'!$E$39="OK"),"OK","CHECK")</x:f>
        <x:v>OK</x:v>
      </x:c>
      <x:c r="G21" s="334" t="str">
        <x:v>14 core controls plus the separate Round 1 capital-use controls must pass</x:v>
      </x:c>
      <x:c r="H21" s="334" t="str">
        <x:v>Core transaction + capital-use reconciliation</x:v>
      </x:c>
    </x:row>
    <x:row r="22">
      <x:c r="A22"/>
      <x:c r="B22"/>
      <x:c r="C22"/>
      <x:c r="D22"/>
      <x:c r="E22"/>
      <x:c r="F22"/>
      <x:c r="G22"/>
    </x:row>
    <x:row r="23" ht="22" customHeight="1">
      <x:c r="A23" s="336" t="str">
        <x:v>SOURCE &amp; ASSUMPTION LOG</x:v>
      </x:c>
      <x:c r="B23" s="336" t="str">
        <x:v>SOURCE &amp; ASSUMPTION LOG</x:v>
      </x:c>
      <x:c r="C23" s="336" t="str">
        <x:v>SOURCE &amp; ASSUMPTION LOG</x:v>
      </x:c>
      <x:c r="D23" s="336" t="str">
        <x:v>SOURCE &amp; ASSUMPTION LOG</x:v>
      </x:c>
      <x:c r="E23" s="336" t="str">
        <x:v>SOURCE &amp; ASSUMPTION LOG</x:v>
      </x:c>
      <x:c r="F23" s="336" t="str">
        <x:v>SOURCE &amp; ASSUMPTION LOG</x:v>
      </x:c>
      <x:c r="G23" s="336" t="str">
        <x:v>SOURCE &amp; ASSUMPTION LOG</x:v>
      </x:c>
      <x:c r="H23" s="336" t="str">
        <x:v>SOURCE &amp; ASSUMPTION LOG</x:v>
      </x:c>
    </x:row>
    <x:row r="24" ht="28" customHeight="1">
      <x:c r="A24" s="341" t="str">
        <x:v>Input / statement</x:v>
      </x:c>
      <x:c r="B24" s="341" t="str">
        <x:v>Value</x:v>
      </x:c>
      <x:c r="C24" s="341" t="str">
        <x:v>Units</x:v>
      </x:c>
      <x:c r="D24" s="341" t="str">
        <x:v>As of</x:v>
      </x:c>
      <x:c r="E24" s="341" t="str">
        <x:v>Source</x:v>
      </x:c>
      <x:c r="F24" s="341" t="str">
        <x:v>Reference URL</x:v>
      </x:c>
      <x:c r="G24" s="341" t="str">
        <x:v>Verification</x:v>
      </x:c>
      <x:c r="H24" s="341" t="str">
        <x:v>Notes</x:v>
      </x:c>
    </x:row>
    <x:row r="25" ht="29" customHeight="1">
      <x:c r="A25" s="348" t="str">
        <x:v>Investment</x:v>
      </x:c>
      <x:c r="B25" s="382" t="n">
        <x:v>4000000</x:v>
      </x:c>
      <x:c r="C25" s="348" t="str">
        <x:v>US$</x:v>
      </x:c>
      <x:c r="D25" s="348" t="str">
        <x:v>29 Jul 2026</x:v>
      </x:c>
      <x:c r="E25" s="348" t="str">
        <x:v>User-provided</x:v>
      </x:c>
      <x:c r="F25" s="419" t="str"/>
      <x:c r="G25" s="348" t="str">
        <x:v>Confirmed instruction</x:v>
      </x:c>
      <x:c r="H25" s="348" t="str">
        <x:v>Current investor subscription</x:v>
      </x:c>
    </x:row>
    <x:row r="26" ht="29" customHeight="1">
      <x:c r="A26" s="349" t="str">
        <x:v>Pre-money valuation</x:v>
      </x:c>
      <x:c r="B26" s="383" t="n">
        <x:v>43000000</x:v>
      </x:c>
      <x:c r="C26" s="349" t="str">
        <x:v>US$</x:v>
      </x:c>
      <x:c r="D26" s="349" t="str">
        <x:v>29 Jul 2026</x:v>
      </x:c>
      <x:c r="E26" s="349" t="str">
        <x:v>User-provided</x:v>
      </x:c>
      <x:c r="F26" s="420" t="str"/>
      <x:c r="G26" s="349" t="str">
        <x:v>Previously communicated</x:v>
      </x:c>
      <x:c r="H26" s="349" t="str">
        <x:v>Must remain unchanged</x:v>
      </x:c>
    </x:row>
    <x:row r="27" ht="29" customHeight="1">
      <x:c r="A27" s="349" t="str">
        <x:v>Indicative ownership</x:v>
      </x:c>
      <x:c r="B27" s="369" t="n">
        <x:f>'Deal Structure'!$B$9</x:f>
        <x:v>0.0851063829787234</x:v>
      </x:c>
      <x:c r="C27" s="349" t="str">
        <x:v>%</x:v>
      </x:c>
      <x:c r="D27" s="349" t="str">
        <x:v>29 Jul 2026</x:v>
      </x:c>
      <x:c r="E27" s="349" t="str">
        <x:v>Formula</x:v>
      </x:c>
      <x:c r="F27" s="420" t="str"/>
      <x:c r="G27" s="349" t="str">
        <x:v>Reconciled</x:v>
      </x:c>
      <x:c r="H27" s="349" t="str">
        <x:v>US$4M / US$47M</x:v>
      </x:c>
    </x:row>
    <x:row r="28" ht="29" customHeight="1">
      <x:c r="A28" s="349" t="str">
        <x:v>Security token structure</x:v>
      </x:c>
      <x:c r="B28" s="349" t="str">
        <x:v>1 token = 1 company share</x:v>
      </x:c>
      <x:c r="C28" s="349" t="str">
        <x:v>Text</x:v>
      </x:c>
      <x:c r="D28" s="349" t="str">
        <x:v>29 Jul 2026</x:v>
      </x:c>
      <x:c r="E28" s="349" t="str">
        <x:v>User-provided</x:v>
      </x:c>
      <x:c r="F28" s="420" t="str"/>
      <x:c r="G28" s="349" t="str">
        <x:v>Confirmed instruction</x:v>
      </x:c>
      <x:c r="H28" s="349" t="str">
        <x:v>GVB-EQ-B maps to Class B preferred share</x:v>
      </x:c>
    </x:row>
    <x:row r="29" ht="29" customHeight="1">
      <x:c r="A29" s="349" t="str">
        <x:v>Investor role</x:v>
      </x:c>
      <x:c r="B29" s="349" t="str">
        <x:v>Silent / no representation</x:v>
      </x:c>
      <x:c r="C29" s="349" t="str">
        <x:v>Text</x:v>
      </x:c>
      <x:c r="D29" s="349" t="str">
        <x:v>29 Jul 2026</x:v>
      </x:c>
      <x:c r="E29" s="349" t="str">
        <x:v>User-provided</x:v>
      </x:c>
      <x:c r="F29" s="420" t="str"/>
      <x:c r="G29" s="349" t="str">
        <x:v>Confirmed instruction</x:v>
      </x:c>
      <x:c r="H29" s="349" t="str">
        <x:v>No board, observer, management or company representation</x:v>
      </x:c>
    </x:row>
    <x:row r="30" ht="29" customHeight="1">
      <x:c r="A30" s="349" t="str">
        <x:v>Round 1 token-allocation basis</x:v>
      </x:c>
      <x:c r="B30" s="383" t="n">
        <x:f>'Round Evolution'!$B$6</x:f>
        <x:v>5200000</x:v>
      </x:c>
      <x:c r="C30" s="349" t="str">
        <x:v>US$</x:v>
      </x:c>
      <x:c r="D30" s="349" t="str">
        <x:v>29 Jul 2026</x:v>
      </x:c>
      <x:c r="E30" s="349" t="str">
        <x:v>Management-provided</x:v>
      </x:c>
      <x:c r="F30" s="420" t="str"/>
      <x:c r="G30" s="349" t="str">
        <x:v>Confirmed instruction</x:v>
      </x:c>
      <x:c r="H30" s="349" t="str">
        <x:v>US$5.2M token-allocation reference; distinct from US$3.7M actual cash received</x:v>
      </x:c>
    </x:row>
    <x:row r="31" ht="29" customHeight="1">
      <x:c r="A31" s="349" t="str">
        <x:v>Security Token definition</x:v>
      </x:c>
      <x:c r="B31" s="349" t="str">
        <x:v>Rights same as or similar to a Security</x:v>
      </x:c>
      <x:c r="C31" s="349" t="str">
        <x:v>Text</x:v>
      </x:c>
      <x:c r="D31" s="349" t="str">
        <x:v>29 Jul 2026</x:v>
      </x:c>
      <x:c r="E31" s="349" t="str">
        <x:v>DFSA Rulebook</x:v>
      </x:c>
      <x:c r="F31" s="420" t="str">
        <x:v>https://dfsaen.thomsonreuters.com/rulebook/security-token</x:v>
      </x:c>
      <x:c r="G31" s="349" t="str">
        <x:v>Official rulebook reference</x:v>
      </x:c>
      <x:c r="H31" s="349" t="str">
        <x:v>Supports tokenized-equity classification</x:v>
      </x:c>
    </x:row>
    <x:row r="32" ht="29" customHeight="1">
      <x:c r="A32" s="349" t="str">
        <x:v>Investment Token framework</x:v>
      </x:c>
      <x:c r="B32" s="349" t="str">
        <x:v>Applies to issuing, marketing, trading or holding in/from DIFC</x:v>
      </x:c>
      <x:c r="C32" s="349" t="str">
        <x:v>Text</x:v>
      </x:c>
      <x:c r="D32" s="349" t="str">
        <x:v>29 Jul 2026</x:v>
      </x:c>
      <x:c r="E32" s="349" t="str">
        <x:v>DFSA</x:v>
      </x:c>
      <x:c r="F32" s="420" t="str">
        <x:v>https://www.dfsa.ae/news/dfsa-introduces-regulatory-framework-investment-tokens</x:v>
      </x:c>
      <x:c r="G32" s="349" t="str">
        <x:v>Official DFSA reference</x:v>
      </x:c>
      <x:c r="H32" s="349" t="str">
        <x:v>Perimeter and permissions require counsel confirmation</x:v>
      </x:c>
    </x:row>
    <x:row r="33" ht="29" customHeight="1">
      <x:c r="A33" s="349" t="str">
        <x:v>Tokenisation in DIFC</x:v>
      </x:c>
      <x:c r="B33" s="349" t="str">
        <x:v>Tokenised equities are within the DFSA tokenisation workstream</x:v>
      </x:c>
      <x:c r="C33" s="349" t="str">
        <x:v>Text</x:v>
      </x:c>
      <x:c r="D33" s="349" t="str">
        <x:v>29 Jul 2026</x:v>
      </x:c>
      <x:c r="E33" s="349" t="str">
        <x:v>DFSA</x:v>
      </x:c>
      <x:c r="F33" s="420" t="str">
        <x:v>https://www.dfsa.ae/innovation/tokenisation-regulatory-sandbox</x:v>
      </x:c>
      <x:c r="G33" s="349" t="str">
        <x:v>Official DFSA reference</x:v>
      </x:c>
      <x:c r="H33" s="349" t="str">
        <x:v>Evidence of regulated tokenised-equity category</x:v>
      </x:c>
    </x:row>
    <x:row r="34" ht="29" customHeight="1">
      <x:c r="A34" s="349" t="str">
        <x:v>DIFC Companies Law</x:v>
      </x:c>
      <x:c r="B34" s="349" t="str">
        <x:v>DIFC Law No. 5 of 2018</x:v>
      </x:c>
      <x:c r="C34" s="349" t="str">
        <x:v>Law</x:v>
      </x:c>
      <x:c r="D34" s="349" t="str">
        <x:v>29 Jul 2026</x:v>
      </x:c>
      <x:c r="E34" s="349" t="str">
        <x:v>DIFC</x:v>
      </x:c>
      <x:c r="F34" s="420" t="str">
        <x:v>https://www.difc.com/business/laws-and-regulations/legal-database/difc-laws/companies-law-difc-law-no-5-2018</x:v>
      </x:c>
      <x:c r="G34" s="349" t="str">
        <x:v>Official legal database</x:v>
      </x:c>
      <x:c r="H34" s="349" t="str">
        <x:v>Corporate issuance and register mechanics require counsel</x:v>
      </x:c>
    </x:row>
    <x:row r="35">
      <x:c r="A35" s="350" t="str">
        <x:v>Legal status</x:v>
      </x:c>
      <x:c r="B35" s="350" t="str">
        <x:v>Commercial discussion draft</x:v>
      </x:c>
      <x:c r="C35" s="350" t="str">
        <x:v>Text</x:v>
      </x:c>
      <x:c r="D35" s="350" t="str">
        <x:v>29 Jul 2026</x:v>
      </x:c>
      <x:c r="E35" s="350" t="str">
        <x:v>Model convention</x:v>
      </x:c>
      <x:c r="F35" s="421" t="str"/>
      <x:c r="G35" s="350" t="str">
        <x:v>Counsel required</x:v>
      </x:c>
      <x:c r="H35" s="350" t="str">
        <x:v>Not a binding offer or legal opinion</x:v>
      </x:c>
    </x:row>
    <x:row r="36" ht="48" customHeight="1">
      <x:c r="A36" s="175" t="str">
        <x:v>Round 1 reference valuation</x:v>
      </x:c>
      <x:c r="B36" s="628" t="n">
        <x:f>'Round Evolution'!$B$7</x:f>
        <x:v>27000000</x:v>
      </x:c>
      <x:c r="C36" s="175" t="str">
        <x:v>US$</x:v>
      </x:c>
      <x:c r="D36" s="175" t="str">
        <x:v>29 Jul 2026</x:v>
      </x:c>
      <x:c r="E36" s="175" t="str">
        <x:v>Management-provided</x:v>
      </x:c>
      <x:c r="F36" s="175"/>
      <x:c r="G36" s="175" t="str">
        <x:v>Confirmed instruction</x:v>
      </x:c>
      <x:c r="H36" s="175" t="str">
        <x:v>US$27M retained as Wallet + L1 company/project reference; not used to create Round 1 equity</x:v>
      </x:c>
    </x:row>
    <x:row r="37" ht="34" customHeight="1">
      <x:c r="A37" s="828" t="str">
        <x:v>Round 1 utility-token supply</x:v>
      </x:c>
      <x:c r="B37" s="829" t="n">
        <x:v>125000000</x:v>
      </x:c>
      <x:c r="C37" s="830" t="str">
        <x:v>Tokens</x:v>
      </x:c>
      <x:c r="D37" s="830" t="str">
        <x:v>29 Jul 2026</x:v>
      </x:c>
      <x:c r="E37" s="830" t="str">
        <x:v>Management tokenomics</x:v>
      </x:c>
      <x:c r="F37" s="830"/>
      <x:c r="G37" s="830" t="str">
        <x:v>Reconciled</x:v>
      </x:c>
      <x:c r="H37" s="831" t="str">
        <x:v>Fixed $GVB supply; separate from GVB-EQ share count</x:v>
      </x:c>
    </x:row>
    <x:row r="38" ht="34" customHeight="1">
      <x:c r="A38" s="832" t="str">
        <x:v>Round 1 token-only terms</x:v>
      </x:c>
      <x:c r="B38" s="833" t="str">
        <x:v>US$0.32 / 16.25M / 13% / 0% equity</x:v>
      </x:c>
      <x:c r="C38" s="833" t="str">
        <x:v>Mixed</x:v>
      </x:c>
      <x:c r="D38" s="833" t="str">
        <x:v>29 Jul 2026</x:v>
      </x:c>
      <x:c r="E38" s="833" t="str">
        <x:v>Management-provided</x:v>
      </x:c>
      <x:c r="F38" s="833"/>
      <x:c r="G38" s="833" t="str">
        <x:v>Confirmed instruction</x:v>
      </x:c>
      <x:c r="H38" s="834" t="str">
        <x:v>No shares, no GVB-EQ, no voting/dividend/liquidation rights</x:v>
      </x:c>
    </x:row>
    <x:row r="39" ht="145" customHeight="1">
      <x:c r="A39" s="789" t="str">
        <x:v>Finance and structure audit conclusion: Round 1 remains separated from the company cap table. The token-allocation model uses US$5.2M at US$0.32 for 16.25M $GVB utility tokens (13.0% of the 125.0M supply; US$40.0M token FDV), while management confirms actual cash received was US$3.7M. Of the cash received, 55% (US$2.035M) is allocated to Wallet + L1 development and infrastructure, subscriptions, hosting and servers; 35% (US$1.295M) to marketing and community building; and the derived 10% residual (US$370K) remains pending finance reconciliation. The current development-team and infrastructure run-rate is approximately US$90K per month. Round 1 holders retain 0% GVB equity and 0 GVB-EQ. Round 2 remains US$43.0M pre-money + US$4.0M subscription = US$47.0M post-money, issuing 4.0M GVB-EQ-B Class B Non-Voting Preferred security tokens at US$1.00 for 8.5106%. Assuming Abdullah Al Maksour owns 100% of pre-round GVB, he retains 43.0M GVB-EQ-A tokens and 91.4894% post-money. All core transaction and capital-use controls reconcile; definitive documents, financial records and regulatory analysis remain required.</x:v>
      </x:c>
      <x:c r="B39" s="790"/>
      <x:c r="C39" s="790"/>
      <x:c r="D39" s="790"/>
      <x:c r="E39" s="790"/>
      <x:c r="F39" s="790"/>
      <x:c r="G39" s="790"/>
      <x:c r="H39" s="791"/>
    </x:row>
    <x:row r="40" ht="52" customHeight="1">
      <x:c r="A40" s="792"/>
      <x:c r="B40" s="793"/>
      <x:c r="C40" s="793"/>
      <x:c r="D40" s="793"/>
      <x:c r="E40" s="793"/>
      <x:c r="F40" s="793"/>
      <x:c r="G40" s="793"/>
      <x:c r="H40" s="794"/>
    </x:row>
    <x:row r="41" ht="23" customHeight="1">
      <x:c r="A41" s="936" t="str">
        <x:v>ROUND 1 ACTUAL-CASH DISCLOSURE</x:v>
      </x:c>
      <x:c r="B41" s="936"/>
      <x:c r="C41" s="936"/>
      <x:c r="D41" s="936"/>
      <x:c r="E41" s="936"/>
      <x:c r="F41" s="936"/>
      <x:c r="G41" s="936"/>
      <x:c r="H41" s="936"/>
    </x:row>
    <x:row r="42" ht="27" customHeight="1">
      <x:c r="A42" s="941" t="str">
        <x:v>Input / statement</x:v>
      </x:c>
      <x:c r="B42" s="941" t="str">
        <x:v>Value</x:v>
      </x:c>
      <x:c r="C42" s="941" t="str">
        <x:v>Units</x:v>
      </x:c>
      <x:c r="D42" s="941" t="str">
        <x:v>As of</x:v>
      </x:c>
      <x:c r="E42" s="941" t="str">
        <x:v>Source</x:v>
      </x:c>
      <x:c r="F42" s="941" t="str">
        <x:v>Reference URL</x:v>
      </x:c>
      <x:c r="G42" s="941" t="str">
        <x:v>Verification</x:v>
      </x:c>
      <x:c r="H42" s="941" t="str">
        <x:v>Notes</x:v>
      </x:c>
    </x:row>
    <x:row r="43" ht="36" customHeight="1">
      <x:c r="A43" s="944" t="str">
        <x:v>Actual cash received</x:v>
      </x:c>
      <x:c r="B43" s="948" t="n">
        <x:f>'Round 1 Capital Use'!$B$13</x:f>
        <x:v>3700000</x:v>
      </x:c>
      <x:c r="C43" s="944" t="str">
        <x:v>US$</x:v>
      </x:c>
      <x:c r="D43" s="944" t="str">
        <x:v>29 Jul 2026</x:v>
      </x:c>
      <x:c r="E43" s="944" t="str">
        <x:v>Management-provided</x:v>
      </x:c>
      <x:c r="F43" s="944"/>
      <x:c r="G43" s="944" t="str">
        <x:v>Confirmed instruction</x:v>
      </x:c>
      <x:c r="H43" s="944" t="str">
        <x:v>Distinct from the US$5.2M token-allocation basis</x:v>
      </x:c>
    </x:row>
    <x:row r="44" ht="36" customHeight="1">
      <x:c r="A44" s="944" t="str">
        <x:v>Development &amp; infrastructure use</x:v>
      </x:c>
      <x:c r="B44" s="949" t="n">
        <x:f>'Round 1 Capital Use'!$B$19</x:f>
        <x:v>0.55</x:v>
      </x:c>
      <x:c r="C44" s="944" t="str">
        <x:v>% of cash received</x:v>
      </x:c>
      <x:c r="D44" s="944" t="str">
        <x:v>29 Jul 2026</x:v>
      </x:c>
      <x:c r="E44" s="944" t="str">
        <x:v>Management-provided</x:v>
      </x:c>
      <x:c r="F44" s="944"/>
      <x:c r="G44" s="944" t="str">
        <x:v>Confirmed instruction</x:v>
      </x:c>
      <x:c r="H44" s="944" t="str">
        <x:v>Wallet + L1 development, infrastructure, subscriptions, hosting and servers</x:v>
      </x:c>
    </x:row>
    <x:row r="45" ht="36" customHeight="1">
      <x:c r="A45" s="944" t="str">
        <x:v>Marketing &amp; community use</x:v>
      </x:c>
      <x:c r="B45" s="949" t="n">
        <x:f>'Round 1 Capital Use'!$B$20</x:f>
        <x:v>0.35</x:v>
      </x:c>
      <x:c r="C45" s="944" t="str">
        <x:v>% of cash received</x:v>
      </x:c>
      <x:c r="D45" s="944" t="str">
        <x:v>29 Jul 2026</x:v>
      </x:c>
      <x:c r="E45" s="944" t="str">
        <x:v>Management-provided</x:v>
      </x:c>
      <x:c r="F45" s="944"/>
      <x:c r="G45" s="944" t="str">
        <x:v>Confirmed instruction</x:v>
      </x:c>
      <x:c r="H45" s="944" t="str">
        <x:v>Marketing execution and community building to date</x:v>
      </x:c>
    </x:row>
    <x:row r="46" ht="36" customHeight="1">
      <x:c r="A46" s="944" t="str">
        <x:v>Monthly development + infrastructure run-rate</x:v>
      </x:c>
      <x:c r="B46" s="948" t="n">
        <x:f>'Round 1 Capital Use'!$B$27</x:f>
        <x:v>90000</x:v>
      </x:c>
      <x:c r="C46" s="944" t="str">
        <x:v>US$ / month</x:v>
      </x:c>
      <x:c r="D46" s="944" t="str">
        <x:v>29 Jul 2026</x:v>
      </x:c>
      <x:c r="E46" s="944" t="str">
        <x:v>Management-provided</x:v>
      </x:c>
      <x:c r="F46" s="944"/>
      <x:c r="G46" s="944" t="str">
        <x:v>Approximate</x:v>
      </x:c>
      <x:c r="H46" s="944" t="str">
        <x:v>Current development-team and infrastructure cost</x:v>
      </x:c>
    </x:row>
    <x:row r="47" ht="36" customHeight="1">
      <x:c r="A47" s="945" t="str">
        <x:v>Derived residual requiring reconciliation</x:v>
      </x:c>
      <x:c r="B47" s="950" t="n">
        <x:f>'Round 1 Capital Use'!$B$21</x:f>
        <x:v>0.09999999999999998</x:v>
      </x:c>
      <x:c r="C47" s="945" t="str">
        <x:v>% of cash received</x:v>
      </x:c>
      <x:c r="D47" s="945" t="str">
        <x:v>29 Jul 2026</x:v>
      </x:c>
      <x:c r="E47" s="945" t="str">
        <x:v>Formula</x:v>
      </x:c>
      <x:c r="F47" s="945"/>
      <x:c r="G47" s="945" t="str">
        <x:v>Derived</x:v>
      </x:c>
      <x:c r="H47" s="945" t="str">
        <x:v>Not assumed to be available cash</x:v>
      </x:c>
    </x:row>
  </x:sheetData>
  <x:mergeCells>
    <x:mergeCell ref="A1:H1"/>
    <x:mergeCell ref="A3:H3"/>
    <x:mergeCell ref="A5:H5"/>
    <x:mergeCell ref="A21:E21"/>
    <x:mergeCell ref="G21:H21"/>
    <x:mergeCell ref="A23:H23"/>
    <x:mergeCell ref="A39:H40"/>
    <x:mergeCell ref="A41:H41"/>
  </x:mergeCells>
  <x:conditionalFormatting sqref="F7:F18">
    <x:cfRule type="containsText" dxfId="0" priority="1" operator="containsText" text="OK"/>
    <x:cfRule type="containsText" dxfId="1" priority="2" operator="containsText" text="CHECK"/>
  </x:conditionalFormatting>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RowHeight="15"/>
  <x:cols>
    <x:col min="1" max="1" width="22" hidden="0" customWidth="1"/>
    <x:col min="2" max="2" width="18" hidden="0" customWidth="1"/>
    <x:col min="3" max="3" width="28" hidden="0" customWidth="1"/>
    <x:col min="4" max="4" width="18" hidden="0" customWidth="1"/>
    <x:col min="5" max="5" width="20" hidden="0" customWidth="1"/>
    <x:col min="6" max="6" width="20" hidden="0" customWidth="1"/>
    <x:col min="7" max="7" width="18" hidden="0" customWidth="1"/>
    <x:col min="8" max="8" width="18" hidden="0" customWidth="1"/>
    <x:col min="9" max="9" width="18" hidden="0" customWidth="1"/>
    <x:col min="10" max="10" width="22" hidden="0" customWidth="1"/>
    <x:col min="11" max="11" width="24" hidden="0" customWidth="1"/>
    <x:col min="12" max="12" width="15" hidden="0" customWidth="1"/>
    <x:col min="13" max="13" width="15" hidden="0" customWidth="1"/>
    <x:col min="14" max="14" width="15" hidden="0" customWidth="1"/>
  </x:cols>
  <x:sheetData>
    <x:row r="1" ht="32" customHeight="1">
      <x:c r="A1" s="512" t="str">
        <x:v>GVB | DUAL-TRACK ROUND EVOLUTION — UTILITY TOKEN + SECURITY TOKEN</x:v>
      </x:c>
      <x:c r="B1" s="512"/>
      <x:c r="C1" s="512"/>
      <x:c r="D1" s="512"/>
      <x:c r="E1" s="512"/>
      <x:c r="F1" s="512"/>
      <x:c r="G1" s="512"/>
      <x:c r="H1" s="512"/>
      <x:c r="I1" s="512"/>
      <x:c r="J1" s="512"/>
      <x:c r="K1" s="512"/>
      <x:c r="L1" s="512"/>
      <x:c r="M1" s="512"/>
      <x:c r="N1" s="512"/>
    </x:row>
    <x:row r="2">
      <x:c r="A2" s="513"/>
      <x:c r="B2" s="513"/>
      <x:c r="C2" s="513"/>
      <x:c r="D2" s="513"/>
      <x:c r="E2" s="513"/>
      <x:c r="F2" s="513"/>
      <x:c r="G2" s="513"/>
      <x:c r="H2" s="513"/>
      <x:c r="I2" s="513"/>
      <x:c r="J2" s="513"/>
      <x:c r="K2" s="513"/>
      <x:c r="L2" s="513"/>
      <x:c r="M2" s="513"/>
      <x:c r="N2" s="513"/>
    </x:row>
    <x:row r="3" ht="31" customHeight="1">
      <x:c r="A3" s="514" t="str">
        <x:v>Round 1 used a US$5.2M $GVB token-allocation basis for Wallet + L1, with US$3.7M actual cash received and no company equity. The current US$4.0M Private round is GVB-EQ tokenized equity in the full GVB HoldCo.</x:v>
      </x:c>
      <x:c r="B3" s="514"/>
      <x:c r="C3" s="514"/>
      <x:c r="D3" s="514"/>
      <x:c r="E3" s="514"/>
      <x:c r="F3" s="514"/>
      <x:c r="G3" s="514"/>
      <x:c r="H3" s="514"/>
      <x:c r="I3" s="514"/>
      <x:c r="J3" s="514"/>
      <x:c r="K3" s="514"/>
      <x:c r="L3" s="514"/>
      <x:c r="M3" s="514"/>
      <x:c r="N3" s="514"/>
    </x:row>
    <x:row r="4">
      <x:c r="A4" s="513"/>
      <x:c r="B4" s="513"/>
      <x:c r="C4" s="513"/>
      <x:c r="D4" s="513"/>
      <x:c r="E4" s="513"/>
      <x:c r="F4" s="513"/>
      <x:c r="G4" s="513"/>
      <x:c r="H4" s="513"/>
      <x:c r="I4" s="513"/>
      <x:c r="J4" s="513"/>
      <x:c r="K4" s="513"/>
      <x:c r="L4" s="513"/>
      <x:c r="M4" s="513"/>
      <x:c r="N4" s="513"/>
    </x:row>
    <x:row r="5" ht="24" customHeight="1">
      <x:c r="A5" s="515" t="str">
        <x:v>ROUND 1 — CRYPTO TOKEN SALE</x:v>
      </x:c>
      <x:c r="B5" s="515"/>
      <x:c r="C5" s="515"/>
      <x:c r="D5" s="515"/>
      <x:c r="E5" s="513"/>
      <x:c r="F5" s="515" t="str">
        <x:v>ROUND 2 — GVB-EQ SECURITY TOKEN</x:v>
      </x:c>
      <x:c r="G5" s="515"/>
      <x:c r="H5" s="515"/>
      <x:c r="I5" s="515"/>
      <x:c r="J5" s="515"/>
      <x:c r="K5" s="515" t="str">
        <x:v>VALUATION EVOLUTION</x:v>
      </x:c>
      <x:c r="L5" s="515"/>
      <x:c r="M5" s="515"/>
      <x:c r="N5" s="515"/>
    </x:row>
    <x:row r="6">
      <x:c r="A6" s="516" t="str">
        <x:v>Historical token-allocation basis</x:v>
      </x:c>
      <x:c r="B6" s="638" t="n">
        <x:v>5200000</x:v>
      </x:c>
      <x:c r="C6" s="518" t="str">
        <x:v>US$</x:v>
      </x:c>
      <x:c r="D6" s="518" t="str">
        <x:v>Token economics reference; not actual cash received</x:v>
      </x:c>
      <x:c r="E6" s="513"/>
      <x:c r="F6" s="516" t="str">
        <x:v>Current GVB pre-money valuation</x:v>
      </x:c>
      <x:c r="G6" s="645" t="n">
        <x:v>43000000</x:v>
      </x:c>
      <x:c r="H6" s="518" t="str">
        <x:v>US$</x:v>
      </x:c>
      <x:c r="I6" s="518" t="str">
        <x:v>Full GVB HoldCo scope</x:v>
      </x:c>
      <x:c r="J6" s="518"/>
      <x:c r="K6" s="513"/>
      <x:c r="L6" s="513"/>
      <x:c r="M6" s="513"/>
      <x:c r="N6" s="513"/>
    </x:row>
    <x:row r="7">
      <x:c r="A7" s="520" t="str">
        <x:v>Wallet + L1 scope valuation reference</x:v>
      </x:c>
      <x:c r="B7" s="639" t="n">
        <x:v>27000000</x:v>
      </x:c>
      <x:c r="C7" s="522" t="str">
        <x:v>US$</x:v>
      </x:c>
      <x:c r="D7" s="522" t="str">
        <x:v>Company / project reference; not token FDV</x:v>
      </x:c>
      <x:c r="E7" s="513"/>
      <x:c r="F7" s="520" t="str">
        <x:v>Current Private investment</x:v>
      </x:c>
      <x:c r="G7" s="646" t="n">
        <x:v>4000000</x:v>
      </x:c>
      <x:c r="H7" s="522" t="str">
        <x:v>US$</x:v>
      </x:c>
      <x:c r="I7" s="522" t="str">
        <x:v>Silent-investor subscription</x:v>
      </x:c>
      <x:c r="J7" s="522"/>
      <x:c r="K7" s="513"/>
      <x:c r="L7" s="513"/>
      <x:c r="M7" s="513"/>
      <x:c r="N7" s="513"/>
    </x:row>
    <x:row r="8">
      <x:c r="A8" s="520" t="str">
        <x:v>$GVB utility-token total supply</x:v>
      </x:c>
      <x:c r="B8" s="640" t="n">
        <x:v>125000000</x:v>
      </x:c>
      <x:c r="C8" s="522" t="str">
        <x:v>Tokens</x:v>
      </x:c>
      <x:c r="D8" s="522" t="str">
        <x:v>Fixed supply from tokenomics</x:v>
      </x:c>
      <x:c r="E8" s="513"/>
      <x:c r="F8" s="520" t="str">
        <x:v>Current GVB-EQ subscription price</x:v>
      </x:c>
      <x:c r="G8" s="647" t="n">
        <x:f>G6/G9</x:f>
        <x:v>1</x:v>
      </x:c>
      <x:c r="H8" s="522" t="str">
        <x:v>US$/token</x:v>
      </x:c>
      <x:c r="I8" s="522" t="str">
        <x:v>One security token per underlying share</x:v>
      </x:c>
      <x:c r="J8" s="522"/>
      <x:c r="K8" s="513"/>
      <x:c r="L8" s="513"/>
      <x:c r="M8" s="513"/>
      <x:c r="N8" s="513"/>
    </x:row>
    <x:row r="9">
      <x:c r="A9" s="520" t="str">
        <x:v>Round 1 $GVB token price</x:v>
      </x:c>
      <x:c r="B9" s="641" t="n">
        <x:v>0.32</x:v>
      </x:c>
      <x:c r="C9" s="522" t="str">
        <x:v>US$/token</x:v>
      </x:c>
      <x:c r="D9" s="522" t="str">
        <x:v>Historical Seed subscription price</x:v>
      </x:c>
      <x:c r="E9" s="513"/>
      <x:c r="F9" s="520" t="str">
        <x:v>Pre-Private GVB-EQ-A founder units</x:v>
      </x:c>
      <x:c r="G9" s="648" t="n">
        <x:f>G6/G8</x:f>
        <x:v>43000000</x:v>
      </x:c>
      <x:c r="H9" s="522" t="str">
        <x:v>Tokens / shares</x:v>
      </x:c>
      <x:c r="I9" s="522" t="str">
        <x:v>Assumes founder owns 100% before this round</x:v>
      </x:c>
      <x:c r="J9" s="522"/>
      <x:c r="K9" s="513"/>
      <x:c r="L9" s="513"/>
      <x:c r="M9" s="513"/>
      <x:c r="N9" s="513"/>
    </x:row>
    <x:row r="10">
      <x:c r="A10" s="520" t="str">
        <x:v>Round 1 $GVB tokens sold</x:v>
      </x:c>
      <x:c r="B10" s="642" t="n">
        <x:f>B6/B9</x:f>
        <x:v>16250000</x:v>
      </x:c>
      <x:c r="C10" s="522" t="str">
        <x:v>Tokens</x:v>
      </x:c>
      <x:c r="D10" s="522" t="str">
        <x:v>US$5.2M allocation basis / US$0.32</x:v>
      </x:c>
      <x:c r="E10" s="513"/>
      <x:c r="F10" s="520" t="str">
        <x:v>Current investor GVB-EQ-B tokens</x:v>
      </x:c>
      <x:c r="G10" s="648" t="n">
        <x:f>G7/G8</x:f>
        <x:v>4000000</x:v>
      </x:c>
      <x:c r="H10" s="522" t="str">
        <x:v>Tokens / shares</x:v>
      </x:c>
      <x:c r="I10" s="522" t="str">
        <x:v>Issued only against funded capital</x:v>
      </x:c>
      <x:c r="J10" s="522"/>
      <x:c r="K10" s="513"/>
      <x:c r="L10" s="513"/>
      <x:c r="M10" s="513"/>
      <x:c r="N10" s="513"/>
    </x:row>
    <x:row r="11">
      <x:c r="A11" s="520" t="str">
        <x:v>Round 1 allocation of token supply</x:v>
      </x:c>
      <x:c r="B11" s="643" t="n">
        <x:f>B10/B8</x:f>
        <x:v>0.13</x:v>
      </x:c>
      <x:c r="C11" s="522" t="str">
        <x:v>%</x:v>
      </x:c>
      <x:c r="D11" s="522" t="str">
        <x:v>16.25M / 125.0M</x:v>
      </x:c>
      <x:c r="E11" s="513"/>
      <x:c r="F11" s="520" t="str">
        <x:v>Post-Private tokenized equity units</x:v>
      </x:c>
      <x:c r="G11" s="648" t="n">
        <x:f>G9+G10</x:f>
        <x:v>47000000</x:v>
      </x:c>
      <x:c r="H11" s="522" t="str">
        <x:v>Tokens / shares</x:v>
      </x:c>
      <x:c r="I11" s="522" t="str">
        <x:v>Founder Class A + investor Class B</x:v>
      </x:c>
      <x:c r="J11" s="522"/>
      <x:c r="K11" s="513"/>
      <x:c r="L11" s="513"/>
      <x:c r="M11" s="513"/>
      <x:c r="N11" s="513"/>
    </x:row>
    <x:row r="12">
      <x:c r="A12" s="520" t="str">
        <x:v>Round 1 company equity ownership</x:v>
      </x:c>
      <x:c r="B12" s="644" t="n">
        <x:v>0</x:v>
      </x:c>
      <x:c r="C12" s="522" t="str">
        <x:v>%</x:v>
      </x:c>
      <x:c r="D12" s="522" t="str">
        <x:v>Token-only investors; no shares or GVB-EQ</x:v>
      </x:c>
      <x:c r="E12" s="513"/>
      <x:c r="F12" s="520" t="str">
        <x:v>Current investor post-money ownership</x:v>
      </x:c>
      <x:c r="G12" s="649" t="n">
        <x:f>G10/G11</x:f>
        <x:v>0.0851063829787234</x:v>
      </x:c>
      <x:c r="H12" s="522" t="str">
        <x:v>%</x:v>
      </x:c>
      <x:c r="I12" s="522" t="str">
        <x:v>US$4M / US$47M</x:v>
      </x:c>
      <x:c r="J12" s="522"/>
      <x:c r="K12" s="513"/>
      <x:c r="L12" s="513"/>
      <x:c r="M12" s="513"/>
      <x:c r="N12" s="513"/>
    </x:row>
    <x:row r="13" ht="28" customHeight="1">
      <x:c r="A13" s="929" t="str">
        <x:v>Actual cash proceeds received to date</x:v>
      </x:c>
      <x:c r="B13" s="930" t="n">
        <x:f>'Round 1 Capital Use'!$B$13</x:f>
        <x:v>3700000</x:v>
      </x:c>
      <x:c r="C13" s="929" t="str">
        <x:v>US$</x:v>
      </x:c>
      <x:c r="D13" s="929" t="str">
        <x:v>Management-confirmed actual cash received</x:v>
      </x:c>
      <x:c r="E13" s="513"/>
      <x:c r="F13" s="520" t="str">
        <x:v>Founder / existing post-money ownership</x:v>
      </x:c>
      <x:c r="G13" s="649" t="n">
        <x:f>G9/G11</x:f>
        <x:v>0.9148936170212766</x:v>
      </x:c>
      <x:c r="H13" s="522" t="str">
        <x:v>%</x:v>
      </x:c>
      <x:c r="I13" s="522" t="str">
        <x:v>If founder is the sole pre-Private equity holder</x:v>
      </x:c>
      <x:c r="J13" s="522"/>
      <x:c r="K13" s="513"/>
      <x:c r="L13" s="513"/>
      <x:c r="M13" s="513"/>
      <x:c r="N13" s="513"/>
    </x:row>
    <x:row r="14" ht="28" customHeight="1">
      <x:c r="A14" s="931" t="str">
        <x:v>Difference vs token-allocation basis</x:v>
      </x:c>
      <x:c r="B14" s="932" t="n">
        <x:f>'Round 1 Capital Use'!$B$14</x:f>
        <x:v>1500000</x:v>
      </x:c>
      <x:c r="C14" s="931" t="str">
        <x:v>US$</x:v>
      </x:c>
      <x:c r="D14" s="931" t="str">
        <x:v>Requires subscription / issuance reconciliation</x:v>
      </x:c>
      <x:c r="E14" s="513"/>
      <x:c r="F14" s="520" t="str">
        <x:v>Round 1 GVB-EQ security tokens</x:v>
      </x:c>
      <x:c r="G14" s="650" t="n">
        <x:v>0</x:v>
      </x:c>
      <x:c r="H14" s="522" t="str">
        <x:v>Tokens / shares</x:v>
      </x:c>
      <x:c r="I14" s="522" t="str">
        <x:v>Utility-token holders receive none</x:v>
      </x:c>
      <x:c r="J14" s="522"/>
      <x:c r="K14" s="513"/>
      <x:c r="L14" s="513"/>
      <x:c r="M14" s="513"/>
      <x:c r="N14" s="513"/>
    </x:row>
    <x:row r="15" ht="28" customHeight="1">
      <x:c r="A15" s="518" t="str">
        <x:v>Cash receipt ratio</x:v>
      </x:c>
      <x:c r="B15" s="933" t="n">
        <x:f>'Round 1 Capital Use'!$C$13</x:f>
        <x:v>0.7115384615384616</x:v>
      </x:c>
      <x:c r="C15" s="518" t="str">
        <x:v>%</x:v>
      </x:c>
      <x:c r="D15" s="518" t="str">
        <x:v>Actual cash received / allocation basis</x:v>
      </x:c>
      <x:c r="E15" s="513"/>
      <x:c r="F15" s="520" t="str">
        <x:v>Round 1 company equity ownership</x:v>
      </x:c>
      <x:c r="G15" s="651" t="n">
        <x:v>0</x:v>
      </x:c>
      <x:c r="H15" s="522" t="str">
        <x:v>%</x:v>
      </x:c>
      <x:c r="I15" s="522" t="str">
        <x:v>No voting, dividend or liquidation rights</x:v>
      </x:c>
      <x:c r="J15" s="522"/>
      <x:c r="K15" s="513"/>
      <x:c r="L15" s="513"/>
      <x:c r="M15" s="513"/>
      <x:c r="N15" s="513"/>
    </x:row>
    <x:row r="16">
      <x:c r="A16" s="513"/>
      <x:c r="B16" s="513"/>
      <x:c r="C16" s="513"/>
      <x:c r="D16" s="513"/>
      <x:c r="E16" s="513"/>
      <x:c r="F16" s="513"/>
      <x:c r="G16" s="513"/>
      <x:c r="H16" s="513"/>
      <x:c r="I16" s="513"/>
      <x:c r="J16" s="513"/>
      <x:c r="K16" s="513"/>
      <x:c r="L16" s="513"/>
      <x:c r="M16" s="513"/>
      <x:c r="N16" s="513"/>
    </x:row>
    <x:row r="17" ht="26" customHeight="1">
      <x:c r="A17" s="515" t="str">
        <x:v>ROUND COMPARISON — RIGHTS AND ECONOMICS</x:v>
      </x:c>
      <x:c r="B17" s="515"/>
      <x:c r="C17" s="515"/>
      <x:c r="D17" s="515"/>
      <x:c r="E17" s="515"/>
      <x:c r="F17" s="515"/>
      <x:c r="G17" s="515"/>
      <x:c r="H17" s="515"/>
      <x:c r="I17" s="515"/>
      <x:c r="J17" s="515"/>
      <x:c r="K17" s="529" t="str">
        <x:v>Valuation stage</x:v>
      </x:c>
      <x:c r="L17" s="529" t="str">
        <x:v>Equity / scope value</x:v>
      </x:c>
      <x:c r="M17" s="513"/>
      <x:c r="N17" s="513"/>
    </x:row>
    <x:row r="18" ht="32" customHeight="1">
      <x:c r="A18" s="529" t="str">
        <x:v>Round</x:v>
      </x:c>
      <x:c r="B18" s="529" t="str">
        <x:v>Status</x:v>
      </x:c>
      <x:c r="C18" s="529" t="str">
        <x:v>Scope</x:v>
      </x:c>
      <x:c r="D18" s="529" t="str">
        <x:v>Cash received / proposed</x:v>
      </x:c>
      <x:c r="E18" s="529" t="str">
        <x:v>Valuation basis</x:v>
      </x:c>
      <x:c r="F18" s="529" t="str">
        <x:v>Reference valuation / FDV</x:v>
      </x:c>
      <x:c r="G18" s="529" t="str">
        <x:v>Price / token</x:v>
      </x:c>
      <x:c r="H18" s="529" t="str">
        <x:v>Tokens issued</x:v>
      </x:c>
      <x:c r="I18" s="529" t="str">
        <x:v>Company equity ownership</x:v>
      </x:c>
      <x:c r="J18" s="529" t="str">
        <x:v>Investor interpretation</x:v>
      </x:c>
      <x:c r="K18" s="578" t="str">
        <x:v>Round 1: Wallet + L1 scope</x:v>
      </x:c>
      <x:c r="L18" s="660" t="n">
        <x:f>$B$7</x:f>
        <x:v>27000000</x:v>
      </x:c>
      <x:c r="M18" s="513"/>
      <x:c r="N18" s="513"/>
    </x:row>
    <x:row r="19" ht="42" customHeight="1">
      <x:c r="A19" s="518" t="str">
        <x:v>Round 1 — Crypto Token Sale</x:v>
      </x:c>
      <x:c r="B19" s="518" t="str">
        <x:v>Historical</x:v>
      </x:c>
      <x:c r="C19" s="518" t="str">
        <x:v>GAYA Wallet + GAYA Layer 1</x:v>
      </x:c>
      <x:c r="D19" s="652" t="n">
        <x:f>$B$13</x:f>
        <x:v>3700000</x:v>
      </x:c>
      <x:c r="E19" s="652" t="str">
        <x:v>Actual cash received; US$5.2M remains the token-allocation basis</x:v>
      </x:c>
      <x:c r="F19" s="652" t="n">
        <x:f>$B$8*$B$9</x:f>
        <x:v>40000000</x:v>
      </x:c>
      <x:c r="G19" s="654" t="n">
        <x:f>$B$9</x:f>
        <x:v>0.32</x:v>
      </x:c>
      <x:c r="H19" s="656" t="n">
        <x:f>$B$10</x:f>
        <x:v>16250000</x:v>
      </x:c>
      <x:c r="I19" s="658" t="n">
        <x:f>$B$12</x:f>
        <x:v>0</x:v>
      </x:c>
      <x:c r="J19" s="518" t="str">
        <x:v>$GVB utility holders only; no equity, shares or GVB-EQ</x:v>
      </x:c>
      <x:c r="K19" s="578" t="str">
        <x:v>Current GVB pre-money</x:v>
      </x:c>
      <x:c r="L19" s="660" t="n">
        <x:f>$G$6</x:f>
        <x:v>43000000</x:v>
      </x:c>
      <x:c r="M19" s="513"/>
      <x:c r="N19" s="513"/>
    </x:row>
    <x:row r="20" ht="42" customHeight="1">
      <x:c r="A20" s="522" t="str">
        <x:v>Round 2 — Private Security Token</x:v>
      </x:c>
      <x:c r="B20" s="522" t="str">
        <x:v>Proposed</x:v>
      </x:c>
      <x:c r="C20" s="522" t="str">
        <x:v>Full GVB HoldCo portfolio</x:v>
      </x:c>
      <x:c r="D20" s="653" t="n">
        <x:f>$G$7</x:f>
        <x:v>4000000</x:v>
      </x:c>
      <x:c r="E20" s="653" t="str">
        <x:v>US$43M company pre-money</x:v>
      </x:c>
      <x:c r="F20" s="653" t="n">
        <x:f>$G$6</x:f>
        <x:v>43000000</x:v>
      </x:c>
      <x:c r="G20" s="655" t="n">
        <x:f>$G$8</x:f>
        <x:v>1</x:v>
      </x:c>
      <x:c r="H20" s="657" t="n">
        <x:f>$G$10</x:f>
        <x:v>4000000</x:v>
      </x:c>
      <x:c r="I20" s="659" t="n">
        <x:f>$G$12</x:f>
        <x:v>0.0851063829787234</x:v>
      </x:c>
      <x:c r="J20" s="522" t="str">
        <x:v>GVB-EQ-B tokenized Class B non-voting preferred equity</x:v>
      </x:c>
      <x:c r="K20" s="578" t="str">
        <x:v>Current GVB post-money</x:v>
      </x:c>
      <x:c r="L20" s="660" t="n">
        <x:f>$G$6+$G$7</x:f>
        <x:v>47000000</x:v>
      </x:c>
      <x:c r="M20" s="513"/>
      <x:c r="N20" s="513"/>
    </x:row>
    <x:row r="21">
      <x:c r="A21" s="513"/>
      <x:c r="B21" s="513"/>
      <x:c r="C21" s="513"/>
      <x:c r="D21" s="513"/>
      <x:c r="E21" s="513"/>
      <x:c r="F21" s="513"/>
      <x:c r="G21" s="513"/>
      <x:c r="H21" s="513"/>
      <x:c r="I21" s="513"/>
      <x:c r="J21" s="513"/>
      <x:c r="K21" s="513"/>
      <x:c r="L21" s="513"/>
      <x:c r="M21" s="513"/>
      <x:c r="N21" s="513"/>
    </x:row>
    <x:row r="22">
      <x:c r="A22" s="513"/>
      <x:c r="B22" s="513"/>
      <x:c r="C22" s="513"/>
      <x:c r="D22" s="513"/>
      <x:c r="E22" s="513"/>
      <x:c r="F22" s="513"/>
      <x:c r="G22" s="513"/>
      <x:c r="H22" s="513"/>
      <x:c r="I22" s="513"/>
      <x:c r="J22" s="513"/>
      <x:c r="K22" s="513"/>
      <x:c r="L22" s="513"/>
      <x:c r="M22" s="513"/>
      <x:c r="N22" s="513"/>
    </x:row>
    <x:row r="23">
      <x:c r="A23" s="515" t="str">
        <x:v>TOKENIZED EQUITY CAP-TABLE BRIDGE</x:v>
      </x:c>
      <x:c r="B23" s="515"/>
      <x:c r="C23" s="515"/>
      <x:c r="D23" s="515"/>
      <x:c r="E23" s="515"/>
      <x:c r="F23" s="515"/>
      <x:c r="G23" s="515"/>
      <x:c r="H23" s="515"/>
      <x:c r="I23" s="515"/>
      <x:c r="J23" s="515"/>
      <x:c r="K23" s="513"/>
      <x:c r="L23" s="513"/>
      <x:c r="M23" s="513"/>
      <x:c r="N23" s="513"/>
    </x:row>
    <x:row r="24" ht="38" customHeight="1">
      <x:c r="A24" s="529" t="str">
        <x:v>Holder / class</x:v>
      </x:c>
      <x:c r="B24" s="529" t="str">
        <x:v>Source round</x:v>
      </x:c>
      <x:c r="C24" s="529" t="str">
        <x:v>GVB-EQ units</x:v>
      </x:c>
      <x:c r="D24" s="529" t="str">
        <x:v>Pre-Private ownership</x:v>
      </x:c>
      <x:c r="E24" s="529" t="str">
        <x:v>Post-Private ownership</x:v>
      </x:c>
      <x:c r="F24" s="529" t="str">
        <x:v>Voting / role</x:v>
      </x:c>
      <x:c r="G24" s="529" t="str">
        <x:v>Rights / separation note</x:v>
      </x:c>
      <x:c r="H24" s="513"/>
      <x:c r="I24" s="513"/>
      <x:c r="J24" s="513"/>
      <x:c r="K24" s="513"/>
      <x:c r="L24" s="513"/>
      <x:c r="M24" s="513"/>
      <x:c r="N24" s="513"/>
    </x:row>
    <x:row r="25" ht="42" customHeight="1">
      <x:c r="A25" s="518" t="str">
        <x:v>Founder — Abdullah Al Maksour / existing holder</x:v>
      </x:c>
      <x:c r="B25" s="518" t="str">
        <x:v>Pre-Private equity</x:v>
      </x:c>
      <x:c r="C25" s="656" t="n">
        <x:f>$G$9</x:f>
        <x:v>43000000</x:v>
      </x:c>
      <x:c r="D25" s="658" t="n">
        <x:f>1</x:f>
        <x:v>1</x:v>
      </x:c>
      <x:c r="E25" s="658" t="n">
        <x:f>C25/$G$11</x:f>
        <x:v>0.9148936170212766</x:v>
      </x:c>
      <x:c r="F25" s="518" t="str">
        <x:v>GVB-EQ-A / founder voting rights</x:v>
      </x:c>
      <x:c r="G25" s="518" t="str">
        <x:v>Assumes 100% pre-Private ownership; replace if another shareholder exists</x:v>
      </x:c>
      <x:c r="H25" s="513"/>
      <x:c r="I25" s="513"/>
      <x:c r="J25" s="513"/>
      <x:c r="K25" s="513"/>
      <x:c r="L25" s="513"/>
      <x:c r="M25" s="513"/>
      <x:c r="N25" s="513"/>
    </x:row>
    <x:row r="26" ht="42" customHeight="1">
      <x:c r="A26" s="522" t="str">
        <x:v>Round 1 crypto token investors</x:v>
      </x:c>
      <x:c r="B26" s="522" t="str">
        <x:v>$GVB token-only sale</x:v>
      </x:c>
      <x:c r="C26" s="657" t="n">
        <x:f>$G$14</x:f>
        <x:v>0</x:v>
      </x:c>
      <x:c r="D26" s="659" t="n">
        <x:f>0</x:f>
        <x:v>0</x:v>
      </x:c>
      <x:c r="E26" s="659" t="n">
        <x:f>0</x:f>
        <x:v>0</x:v>
      </x:c>
      <x:c r="F26" s="522" t="str">
        <x:v>No company voting or management rights</x:v>
      </x:c>
      <x:c r="G26" s="522" t="str">
        <x:v>Hold 16.25M $GVB utility tokens; no company shares or GVB-EQ</x:v>
      </x:c>
      <x:c r="H26" s="513"/>
      <x:c r="I26" s="513"/>
      <x:c r="J26" s="513"/>
      <x:c r="K26" s="513"/>
      <x:c r="L26" s="513"/>
      <x:c r="M26" s="513"/>
      <x:c r="N26" s="513"/>
    </x:row>
    <x:row r="27" ht="42" customHeight="1">
      <x:c r="A27" s="522" t="str">
        <x:v>Current silent investor</x:v>
      </x:c>
      <x:c r="B27" s="522" t="str">
        <x:v>Round 2 Private</x:v>
      </x:c>
      <x:c r="C27" s="657" t="n">
        <x:f>$G$10</x:f>
        <x:v>4000000</x:v>
      </x:c>
      <x:c r="D27" s="659" t="n">
        <x:f>0</x:f>
        <x:v>0</x:v>
      </x:c>
      <x:c r="E27" s="659" t="n">
        <x:f>C27/$G$11</x:f>
        <x:v>0.0851063829787234</x:v>
      </x:c>
      <x:c r="F27" s="522" t="str">
        <x:v>GVB-EQ-B / non-voting</x:v>
      </x:c>
      <x:c r="G27" s="522" t="str">
        <x:v>Full GVB HoldCo economic exposure; no board or management role</x:v>
      </x:c>
      <x:c r="H27" s="513"/>
      <x:c r="I27" s="513"/>
      <x:c r="J27" s="513"/>
      <x:c r="K27" s="513"/>
      <x:c r="L27" s="513"/>
      <x:c r="M27" s="513"/>
      <x:c r="N27" s="513"/>
    </x:row>
    <x:row r="28" ht="42" customHeight="1">
      <x:c r="A28" s="564" t="str">
        <x:v>Post-Private total</x:v>
      </x:c>
      <x:c r="B28" s="564" t="str">
        <x:v>All equity holders</x:v>
      </x:c>
      <x:c r="C28" s="661" t="n">
        <x:f>SUM(C25:C27)</x:f>
        <x:v>47000000</x:v>
      </x:c>
      <x:c r="D28" s="662" t="n">
        <x:f>SUM(D25:D27)</x:f>
        <x:v>1</x:v>
      </x:c>
      <x:c r="E28" s="662" t="n">
        <x:f>SUM(E25:E27)</x:f>
        <x:v>1</x:v>
      </x:c>
      <x:c r="F28" s="564" t="str">
        <x:v>Company total</x:v>
      </x:c>
      <x:c r="G28" s="564" t="str">
        <x:v>100% tokenized-equity capitalization</x:v>
      </x:c>
      <x:c r="H28" s="513"/>
      <x:c r="I28" s="513"/>
      <x:c r="J28" s="513"/>
      <x:c r="K28" s="513"/>
      <x:c r="L28" s="513"/>
      <x:c r="M28" s="513"/>
      <x:c r="N28" s="513"/>
    </x:row>
    <x:row r="29">
      <x:c r="A29" s="513"/>
      <x:c r="B29" s="513"/>
      <x:c r="C29" s="513"/>
      <x:c r="D29" s="513"/>
      <x:c r="E29" s="513"/>
      <x:c r="F29" s="513"/>
      <x:c r="G29" s="513"/>
      <x:c r="H29" s="513"/>
      <x:c r="I29" s="513"/>
      <x:c r="J29" s="513"/>
      <x:c r="K29" s="513"/>
      <x:c r="L29" s="513"/>
      <x:c r="M29" s="513"/>
      <x:c r="N29" s="513"/>
    </x:row>
    <x:row r="30">
      <x:c r="A30" s="513"/>
      <x:c r="B30" s="513"/>
      <x:c r="C30" s="513"/>
      <x:c r="D30" s="513"/>
      <x:c r="E30" s="513"/>
      <x:c r="F30" s="513"/>
      <x:c r="G30" s="513"/>
      <x:c r="H30" s="513"/>
      <x:c r="I30" s="513"/>
      <x:c r="J30" s="513"/>
      <x:c r="K30" s="513"/>
      <x:c r="L30" s="513"/>
      <x:c r="M30" s="513"/>
      <x:c r="N30" s="513"/>
    </x:row>
    <x:row r="31" ht="108" customHeight="1">
      <x:c r="A31" s="546" t="str">
        <x:v>Model convention: Round 1 is a separate $GVB utility-token sale. The historical token-allocation basis is US$5.2M at US$0.32 for 16.25M tokens, equal to 13.0% of the 125.0M token supply and a US$40.0M token FDV. Management confirms actual cash received was US$3.7M; the US$1.5M difference must be reconciled against final subscriptions, payments and issued tokens. The US$27M figure is preserved only as management’s Wallet + L1 company/project valuation reference and creates no equity for Round 1 investors. Round 2 is the first company-equity issuance in this model: US$4.0M at US$43.0M pre-money, issuing 4.0M GVB-EQ-B security tokens for 8.5106% post-money. Founder ownership is shown as 91.4894% and 43.0M GVB-EQ-A units on the assumption that Abdullah Al Maksour owns 100% of GVB immediately before Round 2.</x:v>
      </x:c>
      <x:c r="B31" s="547"/>
      <x:c r="C31" s="547"/>
      <x:c r="D31" s="547"/>
      <x:c r="E31" s="547"/>
      <x:c r="F31" s="547"/>
      <x:c r="G31" s="547"/>
      <x:c r="H31" s="547"/>
      <x:c r="I31" s="547"/>
      <x:c r="J31" s="547"/>
      <x:c r="K31" s="547"/>
      <x:c r="L31" s="547"/>
      <x:c r="M31" s="547"/>
      <x:c r="N31" s="548"/>
    </x:row>
    <x:row r="32" ht="24" customHeight="1">
      <x:c r="A32" s="549"/>
      <x:c r="B32" s="550"/>
      <x:c r="C32" s="550"/>
      <x:c r="D32" s="550"/>
      <x:c r="E32" s="550"/>
      <x:c r="F32" s="550"/>
      <x:c r="G32" s="550"/>
      <x:c r="H32" s="550"/>
      <x:c r="I32" s="550"/>
      <x:c r="J32" s="550"/>
      <x:c r="K32" s="550"/>
      <x:c r="L32" s="550"/>
      <x:c r="M32" s="550"/>
      <x:c r="N32" s="551"/>
    </x:row>
    <x:row r="33" ht="24" customHeight="1">
      <x:c r="A33" s="549"/>
      <x:c r="B33" s="550"/>
      <x:c r="C33" s="550"/>
      <x:c r="D33" s="550"/>
      <x:c r="E33" s="550"/>
      <x:c r="F33" s="550"/>
      <x:c r="G33" s="550"/>
      <x:c r="H33" s="550"/>
      <x:c r="I33" s="550"/>
      <x:c r="J33" s="550"/>
      <x:c r="K33" s="550"/>
      <x:c r="L33" s="550"/>
      <x:c r="M33" s="550"/>
      <x:c r="N33" s="551"/>
    </x:row>
    <x:row r="34" ht="24" customHeight="1">
      <x:c r="A34" s="552"/>
      <x:c r="B34" s="553"/>
      <x:c r="C34" s="553"/>
      <x:c r="D34" s="553"/>
      <x:c r="E34" s="553"/>
      <x:c r="F34" s="553"/>
      <x:c r="G34" s="553"/>
      <x:c r="H34" s="553"/>
      <x:c r="I34" s="553"/>
      <x:c r="J34" s="553"/>
      <x:c r="K34" s="553"/>
      <x:c r="L34" s="553"/>
      <x:c r="M34" s="553"/>
      <x:c r="N34" s="554"/>
    </x:row>
  </x:sheetData>
  <x:mergeCells>
    <x:mergeCell ref="A1:N1"/>
    <x:mergeCell ref="A3:N3"/>
    <x:mergeCell ref="A5:D5"/>
    <x:mergeCell ref="F5:J5"/>
    <x:mergeCell ref="K5:N5"/>
    <x:mergeCell ref="A17:J17"/>
    <x:mergeCell ref="A23:J23"/>
    <x:mergeCell ref="A31:N34"/>
  </x:mergeCells>
  <x:pageMargins left="0.7" right="0.7" top="0.75" bottom="0.75" header="0.3" footer="0.3"/>
  <x:drawing xmlns:r="http://schemas.openxmlformats.org/officeDocument/2006/relationships" r:id="R760383ecf7f34d4a"/>
</x:worksheet>
</file>

<file path=xl/worksheets/sheet11.xml><?xml version="1.0" encoding="utf-8"?>
<x:worksheet xmlns:x="http://schemas.openxmlformats.org/spreadsheetml/2006/main">
  <x:sheetViews>
    <x:sheetView showGridLines="0" workbookViewId="0"/>
  </x:sheetViews>
  <x:sheetFormatPr defaultRowHeight="15"/>
  <x:cols>
    <x:col min="1" max="1" width="39" hidden="0" customWidth="1"/>
    <x:col min="2" max="2" width="18" hidden="0" customWidth="1"/>
    <x:col min="3" max="3" width="19" hidden="0" customWidth="1"/>
    <x:col min="4" max="4" width="16" hidden="0" customWidth="1"/>
    <x:col min="5" max="5" width="16" hidden="0" customWidth="1"/>
    <x:col min="6" max="6" width="16" hidden="0" customWidth="1"/>
    <x:col min="7" max="7" width="16" hidden="0" customWidth="1"/>
    <x:col min="8" max="8" width="16" hidden="0" customWidth="1"/>
  </x:cols>
  <x:sheetData>
    <x:row r="1" ht="30" customHeight="1">
      <x:c r="A1" s="837" t="str">
        <x:v>ROUND 1 | ACTUAL CASH RECEIVED &amp; HISTORICAL USE OF FUNDS</x:v>
      </x:c>
      <x:c r="B1" s="837"/>
      <x:c r="C1" s="837"/>
      <x:c r="D1" s="837"/>
      <x:c r="E1" s="837"/>
      <x:c r="F1" s="837"/>
      <x:c r="G1" s="837"/>
      <x:c r="H1" s="837"/>
    </x:row>
    <x:row r="2" ht="21" customHeight="1">
      <x:c r="A2" s="835"/>
      <x:c r="B2" s="835"/>
      <x:c r="C2" s="835"/>
      <x:c r="D2" s="835"/>
      <x:c r="E2" s="835"/>
      <x:c r="F2" s="835"/>
      <x:c r="G2" s="835"/>
      <x:c r="H2" s="835"/>
    </x:row>
    <x:row r="3" ht="31" customHeight="1">
      <x:c r="A3" s="840" t="str">
        <x:v>Management-confirmed actual cash proceeds received: US$3.7M — distinct from the US$5.2M historical token-allocation basis</x:v>
      </x:c>
      <x:c r="B3" s="840"/>
      <x:c r="C3" s="840"/>
      <x:c r="D3" s="840"/>
      <x:c r="E3" s="840"/>
      <x:c r="F3" s="840"/>
      <x:c r="G3" s="840"/>
      <x:c r="H3" s="840"/>
    </x:row>
    <x:row r="4" ht="21" customHeight="1">
      <x:c r="A4" s="835"/>
      <x:c r="B4" s="835"/>
      <x:c r="C4" s="835"/>
      <x:c r="D4" s="835"/>
      <x:c r="E4" s="835"/>
      <x:c r="F4" s="835"/>
      <x:c r="G4" s="835"/>
      <x:c r="H4" s="835"/>
    </x:row>
    <x:row r="5" ht="21" customHeight="1">
      <x:c r="A5" s="848" t="str">
        <x:v>ACTUAL CASH RECEIVED</x:v>
      </x:c>
      <x:c r="B5" s="848"/>
      <x:c r="C5" s="848"/>
      <x:c r="D5" s="848" t="str">
        <x:v>DISCLOSED SPEND TO DATE</x:v>
      </x:c>
      <x:c r="E5" s="848"/>
      <x:c r="F5" s="848"/>
      <x:c r="G5" s="848" t="str">
        <x:v>MONTHLY DEV + INFRA</x:v>
      </x:c>
      <x:c r="H5" s="848"/>
    </x:row>
    <x:row r="6" ht="21" customHeight="1">
      <x:c r="A6" s="863" t="n">
        <x:f>$B$13</x:f>
        <x:v>3700000</x:v>
      </x:c>
      <x:c r="B6" s="858"/>
      <x:c r="C6" s="859"/>
      <x:c r="D6" s="863" t="n">
        <x:f>$C$23</x:f>
        <x:v>3330000</x:v>
      </x:c>
      <x:c r="E6" s="858"/>
      <x:c r="F6" s="859"/>
      <x:c r="G6" s="863" t="n">
        <x:f>$B$27</x:f>
        <x:v>90000</x:v>
      </x:c>
      <x:c r="H6" s="859"/>
    </x:row>
    <x:row r="7" ht="21" customHeight="1">
      <x:c r="A7" s="860"/>
      <x:c r="B7" s="861"/>
      <x:c r="C7" s="862"/>
      <x:c r="D7" s="860"/>
      <x:c r="E7" s="861"/>
      <x:c r="F7" s="862"/>
      <x:c r="G7" s="860"/>
      <x:c r="H7" s="862"/>
    </x:row>
    <x:row r="8" ht="21" customHeight="1">
      <x:c r="A8" s="835"/>
      <x:c r="B8" s="835"/>
      <x:c r="C8" s="835"/>
      <x:c r="D8" s="835"/>
      <x:c r="E8" s="835"/>
      <x:c r="F8" s="835"/>
      <x:c r="G8" s="835"/>
      <x:c r="H8" s="835"/>
    </x:row>
    <x:row r="9" ht="21" customHeight="1">
      <x:c r="A9" s="835"/>
      <x:c r="B9" s="835"/>
      <x:c r="C9" s="835"/>
      <x:c r="D9" s="835"/>
      <x:c r="E9" s="835"/>
      <x:c r="F9" s="835"/>
      <x:c r="G9" s="835"/>
      <x:c r="H9" s="835"/>
    </x:row>
    <x:row r="10" ht="23" customHeight="1">
      <x:c r="A10" s="841" t="str">
        <x:v>ROUND 1 FUNDING RECONCILIATION</x:v>
      </x:c>
      <x:c r="B10" s="841"/>
      <x:c r="C10" s="841"/>
      <x:c r="D10" s="841"/>
      <x:c r="E10" s="841"/>
      <x:c r="F10" s="841"/>
      <x:c r="G10" s="841"/>
      <x:c r="H10" s="841"/>
    </x:row>
    <x:row r="11" ht="27" customHeight="1">
      <x:c r="A11" s="845" t="str">
        <x:v>Metric</x:v>
      </x:c>
      <x:c r="B11" s="845" t="str">
        <x:v>Amount</x:v>
      </x:c>
      <x:c r="C11" s="845" t="str">
        <x:v>% of allocation basis</x:v>
      </x:c>
      <x:c r="D11" s="845" t="str">
        <x:v>Basis / interpretation</x:v>
      </x:c>
      <x:c r="E11" s="845"/>
      <x:c r="F11" s="845"/>
      <x:c r="G11" s="845"/>
      <x:c r="H11" s="845"/>
    </x:row>
    <x:row r="12" ht="34" customHeight="1">
      <x:c r="A12" s="868" t="str">
        <x:v>Historical token-allocation basis</x:v>
      </x:c>
      <x:c r="B12" s="876" t="n">
        <x:v>5200000</x:v>
      </x:c>
      <x:c r="C12" s="880" t="n">
        <x:v>1</x:v>
      </x:c>
      <x:c r="D12" s="871" t="str">
        <x:v>Existing token-economics reference: 16.25M $GVB utility tokens at US$0.32 each.</x:v>
      </x:c>
      <x:c r="E12" s="871"/>
      <x:c r="F12" s="871"/>
      <x:c r="G12" s="871"/>
      <x:c r="H12" s="871"/>
    </x:row>
    <x:row r="13" ht="34" customHeight="1">
      <x:c r="A13" s="868" t="str">
        <x:v>Actual cash proceeds received to date</x:v>
      </x:c>
      <x:c r="B13" s="876" t="n">
        <x:v>3700000</x:v>
      </x:c>
      <x:c r="C13" s="880" t="n">
        <x:f>B13/B12</x:f>
        <x:v>0.7115384615384616</x:v>
      </x:c>
      <x:c r="D13" s="871" t="str">
        <x:v>Management-confirmed actual cash received from Round 1.</x:v>
      </x:c>
      <x:c r="E13" s="871"/>
      <x:c r="F13" s="871"/>
      <x:c r="G13" s="871"/>
      <x:c r="H13" s="871"/>
    </x:row>
    <x:row r="14" ht="34" customHeight="1">
      <x:c r="A14" s="869" t="str">
        <x:v>Difference requiring subscription / issuance reconciliation</x:v>
      </x:c>
      <x:c r="B14" s="877" t="n">
        <x:f>B12-B13</x:f>
        <x:v>1500000</x:v>
      </x:c>
      <x:c r="C14" s="881" t="n">
        <x:f>B14/B12</x:f>
        <x:v>0.28846153846153844</x:v>
      </x:c>
      <x:c r="D14" s="872" t="str">
        <x:v>Difference between the historical token-allocation basis and cash actually received; not treated as company equity.</x:v>
      </x:c>
      <x:c r="E14" s="872"/>
      <x:c r="F14" s="872"/>
      <x:c r="G14" s="872"/>
      <x:c r="H14" s="872"/>
    </x:row>
    <x:row r="15" ht="21" customHeight="1">
      <x:c r="A15" s="835"/>
      <x:c r="B15" s="835"/>
      <x:c r="C15" s="835"/>
      <x:c r="D15" s="835"/>
      <x:c r="E15" s="835"/>
      <x:c r="F15" s="835"/>
      <x:c r="G15" s="835"/>
      <x:c r="H15" s="835"/>
    </x:row>
    <x:row r="16" ht="21" customHeight="1">
      <x:c r="A16" s="835"/>
      <x:c r="B16" s="835"/>
      <x:c r="C16" s="835"/>
      <x:c r="D16" s="835"/>
      <x:c r="E16" s="835"/>
      <x:c r="F16" s="835"/>
      <x:c r="G16" s="835"/>
      <x:c r="H16" s="835"/>
    </x:row>
    <x:row r="17" ht="23" customHeight="1">
      <x:c r="A17" s="841" t="str">
        <x:v>ACTUAL USE OF RECEIVED CASH</x:v>
      </x:c>
      <x:c r="B17" s="841"/>
      <x:c r="C17" s="841"/>
      <x:c r="D17" s="841"/>
      <x:c r="E17" s="841"/>
      <x:c r="F17" s="841"/>
      <x:c r="G17" s="841"/>
      <x:c r="H17" s="841"/>
    </x:row>
    <x:row r="18" ht="27" customHeight="1">
      <x:c r="A18" s="845" t="str">
        <x:v>Category</x:v>
      </x:c>
      <x:c r="B18" s="845" t="str">
        <x:v>Allocation</x:v>
      </x:c>
      <x:c r="C18" s="845" t="str">
        <x:v>Amount</x:v>
      </x:c>
      <x:c r="D18" s="845" t="str">
        <x:v>Description / status</x:v>
      </x:c>
      <x:c r="E18" s="845"/>
      <x:c r="F18" s="845"/>
      <x:c r="G18" s="845"/>
      <x:c r="H18" s="845"/>
    </x:row>
    <x:row r="19" ht="39" customHeight="1">
      <x:c r="A19" s="868" t="str">
        <x:v>Product development &amp; core infrastructure</x:v>
      </x:c>
      <x:c r="B19" s="879" t="n">
        <x:v>0.55</x:v>
      </x:c>
      <x:c r="C19" s="878" t="n">
        <x:f>$B$13*B19</x:f>
        <x:v>2035000.0000000002</x:v>
      </x:c>
      <x:c r="D19" s="871" t="str">
        <x:v>GAYA Wallet and GAYA Layer 1 development, technical infrastructure, subscriptions, hosting and servers.</x:v>
      </x:c>
      <x:c r="E19" s="871"/>
      <x:c r="F19" s="871"/>
      <x:c r="G19" s="871"/>
      <x:c r="H19" s="871"/>
    </x:row>
    <x:row r="20" ht="39" customHeight="1">
      <x:c r="A20" s="868" t="str">
        <x:v>Marketing &amp; community building</x:v>
      </x:c>
      <x:c r="B20" s="879" t="n">
        <x:v>0.35</x:v>
      </x:c>
      <x:c r="C20" s="878" t="n">
        <x:f>$B$13*B20</x:f>
        <x:v>1295000</x:v>
      </x:c>
      <x:c r="D20" s="871" t="str">
        <x:v>Marketing execution, user acquisition, ecosystem awareness and community development to date.</x:v>
      </x:c>
      <x:c r="E20" s="871"/>
      <x:c r="F20" s="871"/>
      <x:c r="G20" s="871"/>
      <x:c r="H20" s="871"/>
    </x:row>
    <x:row r="21" ht="39" customHeight="1">
      <x:c r="A21" s="868" t="str">
        <x:v>Unspecified remainder / pending finance reconciliation</x:v>
      </x:c>
      <x:c r="B21" s="880" t="n">
        <x:f>1-SUM(B19:B20)</x:f>
        <x:v>0.09999999999999998</x:v>
      </x:c>
      <x:c r="C21" s="878" t="n">
        <x:f>$B$13*B21</x:f>
        <x:v>369999.99999999994</x:v>
      </x:c>
      <x:c r="D21" s="871" t="str">
        <x:v>Derived residual only. It is not assumed to be available cash and should be reconciled to bank and ledger records.</x:v>
      </x:c>
      <x:c r="E21" s="871"/>
      <x:c r="F21" s="871"/>
      <x:c r="G21" s="871"/>
      <x:c r="H21" s="871"/>
    </x:row>
    <x:row r="22" ht="39" customHeight="1">
      <x:c r="A22" s="868" t="str">
        <x:v>Total received-cash allocation</x:v>
      </x:c>
      <x:c r="B22" s="880" t="n">
        <x:f>SUM(B19:B21)</x:f>
        <x:v>1</x:v>
      </x:c>
      <x:c r="C22" s="878" t="n">
        <x:f>SUM(C19:C21)</x:f>
        <x:v>3700000</x:v>
      </x:c>
      <x:c r="D22" s="871" t="str">
        <x:v>Must reconcile to 100% of the US$3.7M actually received.</x:v>
      </x:c>
      <x:c r="E22" s="871"/>
      <x:c r="F22" s="871"/>
      <x:c r="G22" s="871"/>
      <x:c r="H22" s="871"/>
    </x:row>
    <x:row r="23" ht="39" customHeight="1">
      <x:c r="A23" s="869" t="str">
        <x:v>Disclosed spend to date</x:v>
      </x:c>
      <x:c r="B23" s="881" t="n">
        <x:f>SUM(B19:B20)</x:f>
        <x:v>0.9</x:v>
      </x:c>
      <x:c r="C23" s="877" t="n">
        <x:f>SUM(C19:C20)</x:f>
        <x:v>3330000</x:v>
      </x:c>
      <x:c r="D23" s="872" t="str">
        <x:v>The two management-described spend categories total 90% of actual cash received.</x:v>
      </x:c>
      <x:c r="E23" s="872"/>
      <x:c r="F23" s="872"/>
      <x:c r="G23" s="872"/>
      <x:c r="H23" s="872"/>
    </x:row>
    <x:row r="24" ht="21" customHeight="1">
      <x:c r="A24" s="835"/>
      <x:c r="B24" s="835"/>
      <x:c r="C24" s="835"/>
      <x:c r="D24" s="835"/>
      <x:c r="E24" s="835"/>
      <x:c r="F24" s="835"/>
      <x:c r="G24" s="835"/>
      <x:c r="H24" s="835"/>
    </x:row>
    <x:row r="25" ht="23" customHeight="1">
      <x:c r="A25" s="841" t="str">
        <x:v>CURRENT DEVELOPMENT &amp; INFRASTRUCTURE RUN-RATE</x:v>
      </x:c>
      <x:c r="B25" s="841"/>
      <x:c r="C25" s="841"/>
      <x:c r="D25" s="841"/>
      <x:c r="E25" s="841"/>
      <x:c r="F25" s="841"/>
      <x:c r="G25" s="841"/>
      <x:c r="H25" s="841"/>
    </x:row>
    <x:row r="26" ht="27" customHeight="1">
      <x:c r="A26" s="845" t="str">
        <x:v>Metric</x:v>
      </x:c>
      <x:c r="B26" s="845" t="str">
        <x:v>Value</x:v>
      </x:c>
      <x:c r="C26" s="845" t="str">
        <x:v>Period / unit</x:v>
      </x:c>
      <x:c r="D26" s="845" t="str">
        <x:v>Investor interpretation</x:v>
      </x:c>
      <x:c r="E26" s="845"/>
      <x:c r="F26" s="845"/>
      <x:c r="G26" s="845"/>
      <x:c r="H26" s="845"/>
    </x:row>
    <x:row r="27" ht="36" customHeight="1">
      <x:c r="A27" s="868" t="str">
        <x:v>Development team + infrastructure cost</x:v>
      </x:c>
      <x:c r="B27" s="876" t="n">
        <x:v>90000</x:v>
      </x:c>
      <x:c r="C27" s="866" t="str">
        <x:v>Per month</x:v>
      </x:c>
      <x:c r="D27" s="871" t="str">
        <x:v>Approximate current monthly cost including the development team and core technical infrastructure.</x:v>
      </x:c>
      <x:c r="E27" s="871"/>
      <x:c r="F27" s="871"/>
      <x:c r="G27" s="871"/>
      <x:c r="H27" s="871"/>
    </x:row>
    <x:row r="28" ht="36" customHeight="1">
      <x:c r="A28" s="868" t="str">
        <x:v>Annualized run-rate equivalent</x:v>
      </x:c>
      <x:c r="B28" s="878" t="n">
        <x:f>B27*12</x:f>
        <x:v>1080000</x:v>
      </x:c>
      <x:c r="C28" s="866" t="str">
        <x:v>Per year</x:v>
      </x:c>
      <x:c r="D28" s="871" t="str">
        <x:v>Simple annualization of the current monthly run-rate; not a forecast or commitment.</x:v>
      </x:c>
      <x:c r="E28" s="871"/>
      <x:c r="F28" s="871"/>
      <x:c r="G28" s="871"/>
      <x:c r="H28" s="871"/>
    </x:row>
    <x:row r="29" ht="36" customHeight="1">
      <x:c r="A29" s="868" t="str">
        <x:v>Historical development &amp; infrastructure allocation</x:v>
      </x:c>
      <x:c r="B29" s="878" t="n">
        <x:f>C19</x:f>
        <x:v>2035000.0000000002</x:v>
      </x:c>
      <x:c r="C29" s="866" t="str">
        <x:v>Round 1 actual use</x:v>
      </x:c>
      <x:c r="D29" s="871" t="str">
        <x:v>55% of the US$3.7M actually received.</x:v>
      </x:c>
      <x:c r="E29" s="871"/>
      <x:c r="F29" s="871"/>
      <x:c r="G29" s="871"/>
      <x:c r="H29" s="871"/>
    </x:row>
    <x:row r="30" ht="36" customHeight="1">
      <x:c r="A30" s="869" t="str">
        <x:v>Implied months of coverage at current run-rate</x:v>
      </x:c>
      <x:c r="B30" s="882" t="n">
        <x:f>B29/B27</x:f>
        <x:v>22.611111111111114</x:v>
      </x:c>
      <x:c r="C30" s="867" t="str">
        <x:v>Months</x:v>
      </x:c>
      <x:c r="D30" s="872" t="str">
        <x:v>Illustrative comparison only; historical timing and cost mix may differ from the current run-rate.</x:v>
      </x:c>
      <x:c r="E30" s="872"/>
      <x:c r="F30" s="872"/>
      <x:c r="G30" s="872"/>
      <x:c r="H30" s="872"/>
    </x:row>
    <x:row r="31" ht="21" customHeight="1">
      <x:c r="A31" s="835"/>
      <x:c r="B31" s="835"/>
      <x:c r="C31" s="835"/>
      <x:c r="D31" s="835"/>
      <x:c r="E31" s="835"/>
      <x:c r="F31" s="835"/>
      <x:c r="G31" s="835"/>
      <x:c r="H31" s="835"/>
    </x:row>
    <x:row r="32" ht="23" customHeight="1">
      <x:c r="A32" s="841" t="str">
        <x:v>CONTROL CHECKS</x:v>
      </x:c>
      <x:c r="B32" s="841"/>
      <x:c r="C32" s="841"/>
      <x:c r="D32" s="841"/>
      <x:c r="E32" s="841"/>
      <x:c r="F32" s="841"/>
      <x:c r="G32" s="841"/>
      <x:c r="H32" s="841"/>
    </x:row>
    <x:row r="33" ht="27" customHeight="1">
      <x:c r="A33" s="845" t="str">
        <x:v>Check</x:v>
      </x:c>
      <x:c r="B33" s="845" t="str">
        <x:v>Actual</x:v>
      </x:c>
      <x:c r="C33" s="845" t="str">
        <x:v>Expected</x:v>
      </x:c>
      <x:c r="D33" s="845" t="str">
        <x:v>Difference</x:v>
      </x:c>
      <x:c r="E33" s="845" t="str">
        <x:v>Status</x:v>
      </x:c>
      <x:c r="F33" s="845" t="str">
        <x:v>Notes</x:v>
      </x:c>
      <x:c r="G33" s="845"/>
      <x:c r="H33" s="845"/>
    </x:row>
    <x:row r="34" ht="27" customHeight="1">
      <x:c r="A34" s="868" t="str">
        <x:v>Allocation total</x:v>
      </x:c>
      <x:c r="B34" s="880" t="n">
        <x:f>B22</x:f>
        <x:v>1</x:v>
      </x:c>
      <x:c r="C34" s="880" t="n">
        <x:v>1</x:v>
      </x:c>
      <x:c r="D34" s="880" t="n">
        <x:f>B34-C34</x:f>
        <x:v>0</x:v>
      </x:c>
      <x:c r="E34" s="887" t="str">
        <x:f>IF(ABS(D34)&lt;=0.000001,"OK","CHECK")</x:f>
        <x:v>OK</x:v>
      </x:c>
      <x:c r="F34" s="871" t="str">
        <x:v>55% + 35% + derived 10% residual</x:v>
      </x:c>
      <x:c r="G34" s="871"/>
      <x:c r="H34" s="871"/>
    </x:row>
    <x:row r="35" ht="27" customHeight="1">
      <x:c r="A35" s="868" t="str">
        <x:v>Disclosed spend share</x:v>
      </x:c>
      <x:c r="B35" s="880" t="n">
        <x:f>B23</x:f>
        <x:v>0.9</x:v>
      </x:c>
      <x:c r="C35" s="880" t="n">
        <x:v>0.9</x:v>
      </x:c>
      <x:c r="D35" s="880" t="n">
        <x:f>B35-C35</x:f>
        <x:v>0</x:v>
      </x:c>
      <x:c r="E35" s="887" t="str">
        <x:f>IF(ABS(D35)&lt;=0.000001,"OK","CHECK")</x:f>
        <x:v>OK</x:v>
      </x:c>
      <x:c r="F35" s="871" t="str">
        <x:v>Development / infrastructure plus marketing / community</x:v>
      </x:c>
      <x:c r="G35" s="871"/>
      <x:c r="H35" s="871"/>
    </x:row>
    <x:row r="36" ht="27" customHeight="1">
      <x:c r="A36" s="868" t="str">
        <x:v>Received-cash allocation amount</x:v>
      </x:c>
      <x:c r="B36" s="878" t="n">
        <x:f>C22</x:f>
        <x:v>3700000</x:v>
      </x:c>
      <x:c r="C36" s="878" t="n">
        <x:f>B13</x:f>
        <x:v>3700000</x:v>
      </x:c>
      <x:c r="D36" s="878" t="n">
        <x:f>B36-C36</x:f>
        <x:v>0</x:v>
      </x:c>
      <x:c r="E36" s="887" t="str">
        <x:f>IF(ABS(D36)&lt;=0.01,"OK","CHECK")</x:f>
        <x:v>OK</x:v>
      </x:c>
      <x:c r="F36" s="871" t="str">
        <x:v>Allocation amounts must equal actual cash received</x:v>
      </x:c>
      <x:c r="G36" s="871"/>
      <x:c r="H36" s="871"/>
    </x:row>
    <x:row r="37" ht="27" customHeight="1">
      <x:c r="A37" s="868" t="str">
        <x:v>Development &amp; infrastructure amount</x:v>
      </x:c>
      <x:c r="B37" s="878" t="n">
        <x:f>C19</x:f>
        <x:v>2035000.0000000002</x:v>
      </x:c>
      <x:c r="C37" s="878" t="n">
        <x:f>B13*B19</x:f>
        <x:v>2035000.0000000002</x:v>
      </x:c>
      <x:c r="D37" s="878" t="n">
        <x:f>B37-C37</x:f>
        <x:v>0</x:v>
      </x:c>
      <x:c r="E37" s="887" t="str">
        <x:f>IF(ABS(D37)&lt;=0.01,"OK","CHECK")</x:f>
        <x:v>OK</x:v>
      </x:c>
      <x:c r="F37" s="871" t="str">
        <x:v>55% of US$3.7M</x:v>
      </x:c>
      <x:c r="G37" s="871"/>
      <x:c r="H37" s="871"/>
    </x:row>
    <x:row r="38" ht="27" customHeight="1">
      <x:c r="A38" s="869" t="str">
        <x:v>Marketing &amp; community amount</x:v>
      </x:c>
      <x:c r="B38" s="877" t="n">
        <x:f>C20</x:f>
        <x:v>1295000</x:v>
      </x:c>
      <x:c r="C38" s="877" t="n">
        <x:f>B13*B20</x:f>
        <x:v>1295000</x:v>
      </x:c>
      <x:c r="D38" s="877" t="n">
        <x:f>B38-C38</x:f>
        <x:v>0</x:v>
      </x:c>
      <x:c r="E38" s="888" t="str">
        <x:f>IF(ABS(D38)&lt;=0.01,"OK","CHECK")</x:f>
        <x:v>OK</x:v>
      </x:c>
      <x:c r="F38" s="872" t="str">
        <x:v>35% of US$3.7M</x:v>
      </x:c>
      <x:c r="G38" s="872"/>
      <x:c r="H38" s="872"/>
    </x:row>
    <x:row r="39" ht="27" customHeight="1">
      <x:c r="A39" s="890" t="str">
        <x:v>ROUND 1 CAPITAL-USE STATUS</x:v>
      </x:c>
      <x:c r="B39" s="891"/>
      <x:c r="C39" s="891"/>
      <x:c r="D39" s="891"/>
      <x:c r="E39" s="892" t="str">
        <x:f>IF(COUNTIF(E34:E38,"OK")=5,"OK","CHECK")</x:f>
        <x:v>OK</x:v>
      </x:c>
      <x:c r="F39" s="893" t="str">
        <x:v>All five capital-use controls must pass</x:v>
      </x:c>
      <x:c r="G39" s="893"/>
      <x:c r="H39" s="893"/>
    </x:row>
    <x:row r="40" ht="21" customHeight="1">
      <x:c r="A40" s="835"/>
      <x:c r="B40" s="835"/>
      <x:c r="C40" s="835"/>
      <x:c r="D40" s="835"/>
      <x:c r="E40" s="835"/>
      <x:c r="F40" s="835"/>
      <x:c r="G40" s="835"/>
      <x:c r="H40" s="835"/>
    </x:row>
    <x:row r="41" ht="24" customHeight="1">
      <x:c r="A41" s="914" t="str">
        <x:v>Management disclosure as of 29 Jul 2026. The 55% and 35% categories explain 90% of actual cash received. The residual 10% (US$370K) is presented as an unspecified balance / other amount pending finance-led reconciliation; it is not assumed to be available cash. Before external circulation, these figures should be tied to bank statements, supplier invoices, payroll records and the general ledger.</x:v>
      </x:c>
      <x:c r="B41" s="915"/>
      <x:c r="C41" s="915"/>
      <x:c r="D41" s="915"/>
      <x:c r="E41" s="915"/>
      <x:c r="F41" s="915"/>
      <x:c r="G41" s="915"/>
      <x:c r="H41" s="916"/>
    </x:row>
    <x:row r="42" ht="24" customHeight="1">
      <x:c r="A42" s="917"/>
      <x:c r="B42" s="918"/>
      <x:c r="C42" s="918"/>
      <x:c r="D42" s="918"/>
      <x:c r="E42" s="918"/>
      <x:c r="F42" s="918"/>
      <x:c r="G42" s="918"/>
      <x:c r="H42" s="919"/>
    </x:row>
    <x:row r="43" ht="24" customHeight="1">
      <x:c r="A43" s="920"/>
      <x:c r="B43" s="921"/>
      <x:c r="C43" s="921"/>
      <x:c r="D43" s="921"/>
      <x:c r="E43" s="921"/>
      <x:c r="F43" s="921"/>
      <x:c r="G43" s="921"/>
      <x:c r="H43" s="922"/>
    </x:row>
  </x:sheetData>
  <x:mergeCells>
    <x:mergeCell ref="A1:H1"/>
    <x:mergeCell ref="A3:H3"/>
    <x:mergeCell ref="A5:C5"/>
    <x:mergeCell ref="A6:C7"/>
    <x:mergeCell ref="D5:F5"/>
    <x:mergeCell ref="D6:F7"/>
    <x:mergeCell ref="G5:H5"/>
    <x:mergeCell ref="G6:H7"/>
    <x:mergeCell ref="A10:H10"/>
    <x:mergeCell ref="D11:H11"/>
    <x:mergeCell ref="D12:H12"/>
    <x:mergeCell ref="D13:H13"/>
    <x:mergeCell ref="D14:H14"/>
    <x:mergeCell ref="A17:H17"/>
    <x:mergeCell ref="D18:H18"/>
    <x:mergeCell ref="D19:H19"/>
    <x:mergeCell ref="D20:H20"/>
    <x:mergeCell ref="D21:H21"/>
    <x:mergeCell ref="D22:H22"/>
    <x:mergeCell ref="D23:H23"/>
    <x:mergeCell ref="A25:H25"/>
    <x:mergeCell ref="D26:H26"/>
    <x:mergeCell ref="D27:H27"/>
    <x:mergeCell ref="D28:H28"/>
    <x:mergeCell ref="D29:H29"/>
    <x:mergeCell ref="D30:H30"/>
    <x:mergeCell ref="A32:H32"/>
    <x:mergeCell ref="F33:H33"/>
    <x:mergeCell ref="F34:H34"/>
    <x:mergeCell ref="F35:H35"/>
    <x:mergeCell ref="F36:H36"/>
    <x:mergeCell ref="F37:H37"/>
    <x:mergeCell ref="F38:H38"/>
    <x:mergeCell ref="F39:H39"/>
    <x:mergeCell ref="A41:H43"/>
  </x:mergeCells>
  <x:pageMargins left="0.7" right="0.7" top="0.75" bottom="0.75" header="0.3" footer="0.3"/>
  <x:legacyDrawing xmlns:r="http://schemas.openxmlformats.org/officeDocument/2006/relationships" r:id="Rdd646e6c07c44f5f"/>
</x:worksheet>
</file>